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rucklufttechnik\03_PROJEKT\STICKSTOFF\Servilase\"/>
    </mc:Choice>
  </mc:AlternateContent>
  <xr:revisionPtr revIDLastSave="0" documentId="13_ncr:1_{CCF55813-81D5-4E2D-B4E4-BD4003CDC00A}" xr6:coauthVersionLast="44" xr6:coauthVersionMax="47" xr10:uidLastSave="{00000000-0000-0000-0000-000000000000}"/>
  <bookViews>
    <workbookView xWindow="28680" yWindow="-120" windowWidth="29040" windowHeight="17640" activeTab="5" xr2:uid="{C8D39DA0-D60A-4684-A4AD-32651545F6C4}"/>
  </bookViews>
  <sheets>
    <sheet name="N15" sheetId="1" r:id="rId1"/>
    <sheet name="N20" sheetId="2" r:id="rId2"/>
    <sheet name="N40" sheetId="3" r:id="rId3"/>
    <sheet name="N55" sheetId="4" r:id="rId4"/>
    <sheet name="N75" sheetId="5" r:id="rId5"/>
    <sheet name="N10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6" l="1"/>
  <c r="C41" i="6" s="1"/>
  <c r="C36" i="6"/>
  <c r="C37" i="6" s="1"/>
  <c r="C39" i="6" s="1"/>
  <c r="C28" i="6"/>
  <c r="C29" i="6" s="1"/>
  <c r="C31" i="6" s="1"/>
  <c r="C40" i="5" l="1"/>
  <c r="C41" i="5" s="1"/>
  <c r="C36" i="5"/>
  <c r="C37" i="5" s="1"/>
  <c r="C39" i="5" s="1"/>
  <c r="C28" i="5"/>
  <c r="C29" i="5" s="1"/>
  <c r="C31" i="5" s="1"/>
  <c r="C40" i="4" l="1"/>
  <c r="C41" i="4" s="1"/>
  <c r="C36" i="4"/>
  <c r="C37" i="4" s="1"/>
  <c r="C39" i="4" s="1"/>
  <c r="C28" i="4"/>
  <c r="C29" i="4" s="1"/>
  <c r="C31" i="4" s="1"/>
  <c r="C40" i="3" l="1"/>
  <c r="C41" i="3" s="1"/>
  <c r="C36" i="3"/>
  <c r="C37" i="3" s="1"/>
  <c r="C39" i="3" s="1"/>
  <c r="C28" i="3"/>
  <c r="C29" i="3" s="1"/>
  <c r="C31" i="3" s="1"/>
  <c r="C28" i="2"/>
  <c r="C29" i="2" s="1"/>
  <c r="C31" i="2" s="1"/>
  <c r="C40" i="2" l="1"/>
  <c r="C41" i="2" s="1"/>
  <c r="C50" i="2" s="1"/>
  <c r="C36" i="2"/>
  <c r="C37" i="2" s="1"/>
  <c r="C39" i="2" s="1"/>
  <c r="C47" i="2" s="1"/>
  <c r="C50" i="6"/>
  <c r="C47" i="6"/>
  <c r="C46" i="6"/>
  <c r="C50" i="5"/>
  <c r="C47" i="5"/>
  <c r="C46" i="5"/>
  <c r="C50" i="4"/>
  <c r="C47" i="4"/>
  <c r="C46" i="4"/>
  <c r="C50" i="3"/>
  <c r="C47" i="3"/>
  <c r="C46" i="3"/>
  <c r="C46" i="2"/>
  <c r="C48" i="6" l="1"/>
  <c r="C48" i="5"/>
  <c r="C48" i="4"/>
  <c r="C48" i="3"/>
  <c r="C48" i="2"/>
  <c r="C49" i="6" l="1"/>
  <c r="C51" i="6" s="1"/>
  <c r="C52" i="6" s="1"/>
  <c r="C49" i="5"/>
  <c r="C51" i="5" s="1"/>
  <c r="C52" i="5" s="1"/>
  <c r="C49" i="4"/>
  <c r="C51" i="4" s="1"/>
  <c r="C52" i="4" s="1"/>
  <c r="C49" i="3"/>
  <c r="C51" i="3" s="1"/>
  <c r="C52" i="3" s="1"/>
  <c r="C49" i="2"/>
  <c r="C51" i="2" s="1"/>
  <c r="C52" i="2" s="1"/>
  <c r="C40" i="1" l="1"/>
  <c r="C41" i="1" s="1"/>
  <c r="C36" i="1" l="1"/>
  <c r="C37" i="1" s="1"/>
  <c r="C39" i="1" s="1"/>
  <c r="C28" i="1"/>
  <c r="C29" i="1" s="1"/>
  <c r="C31" i="1" s="1"/>
  <c r="C47" i="1" l="1"/>
  <c r="C50" i="1"/>
  <c r="C46" i="1"/>
  <c r="C48" i="1" l="1"/>
  <c r="C49" i="1" s="1"/>
  <c r="C51" i="1" l="1"/>
  <c r="C52" i="1" s="1"/>
</calcChain>
</file>

<file path=xl/sharedStrings.xml><?xml version="1.0" encoding="utf-8"?>
<sst xmlns="http://schemas.openxmlformats.org/spreadsheetml/2006/main" count="620" uniqueCount="42">
  <si>
    <t>[€/kWh]</t>
  </si>
  <si>
    <t>[CO2/Mwh]</t>
  </si>
  <si>
    <t>[m³/min]</t>
  </si>
  <si>
    <t>[kW]</t>
  </si>
  <si>
    <t>[m³/h]</t>
  </si>
  <si>
    <t>[tCO2e/t]</t>
  </si>
  <si>
    <t>[m³/m³N2]</t>
  </si>
  <si>
    <t>Calculation of energy savings with efficient nitrogen production</t>
  </si>
  <si>
    <t>Basis of calculation</t>
  </si>
  <si>
    <t>operating hours per day</t>
  </si>
  <si>
    <t>days per week</t>
  </si>
  <si>
    <t>weeks per year</t>
  </si>
  <si>
    <t>cost of electricity</t>
  </si>
  <si>
    <t>CO2 factor</t>
  </si>
  <si>
    <t>CO2 factor hydrogen</t>
  </si>
  <si>
    <t>nitrogen consumption per year</t>
  </si>
  <si>
    <t>hydrogen consumption per m³N2</t>
  </si>
  <si>
    <t>Desired nitrogen volume flow</t>
  </si>
  <si>
    <t>conventional system</t>
  </si>
  <si>
    <t>required compressed air</t>
  </si>
  <si>
    <t>required power at inlet</t>
  </si>
  <si>
    <t>required power for high pressure</t>
  </si>
  <si>
    <t>total power</t>
  </si>
  <si>
    <t>energy efficient system</t>
  </si>
  <si>
    <t>resuired hydrogen consumption [2l H2 per 1m³ N2]</t>
  </si>
  <si>
    <t>hydrogen consumption in t**</t>
  </si>
  <si>
    <t>savings</t>
  </si>
  <si>
    <t xml:space="preserve">power conventional system (per year) </t>
  </si>
  <si>
    <t xml:space="preserve">power energy efficient system (per year) </t>
  </si>
  <si>
    <t>saving per year</t>
  </si>
  <si>
    <t>CO2 quantity hydrogen input</t>
  </si>
  <si>
    <t>saving CO2 [electricity]</t>
  </si>
  <si>
    <t>total saving CO2</t>
  </si>
  <si>
    <t>** 1m³ hydrogen is equivalent to 0.0841 kg hydrogen</t>
  </si>
  <si>
    <t>[kWh/year]</t>
  </si>
  <si>
    <t>[MWh/year]</t>
  </si>
  <si>
    <t>[to/year]</t>
  </si>
  <si>
    <t>[weeks]</t>
  </si>
  <si>
    <t>[hours]</t>
  </si>
  <si>
    <t>[days]</t>
  </si>
  <si>
    <t>[m³/year]</t>
  </si>
  <si>
    <t>[t/year]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</si>
</sst>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00_-;\-* #,##0.000_-;_-* &quot;-&quot;??_-;_-@_-"/>
    <numFmt numFmtId="166" formatCode="#,##0.000000"/>
    <numFmt numFmtId="167" formatCode="#,##0.00000000"/>
    <numFmt numFmtId="168" formatCode="0.0000000"/>
  </numFmts>
  <fonts count="7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4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7" borderId="1" xfId="0" applyFont="1" applyFill="1" applyBorder="1"/>
    <xf numFmtId="0" fontId="1" fillId="0" borderId="5" xfId="0" applyFont="1" applyBorder="1"/>
    <xf numFmtId="0" fontId="0" fillId="0" borderId="0" xfId="0"/>
    <xf numFmtId="164" fontId="5" fillId="6" borderId="6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0" fillId="0" borderId="7" xfId="0" applyBorder="1"/>
    <xf numFmtId="0" fontId="0" fillId="8" borderId="8" xfId="0" applyFill="1" applyBorder="1"/>
    <xf numFmtId="0" fontId="0" fillId="0" borderId="9" xfId="0" applyBorder="1"/>
    <xf numFmtId="0" fontId="0" fillId="0" borderId="10" xfId="0" applyBorder="1"/>
    <xf numFmtId="0" fontId="0" fillId="8" borderId="11" xfId="0" applyFill="1" applyBorder="1"/>
    <xf numFmtId="0" fontId="0" fillId="0" borderId="12" xfId="0" applyBorder="1"/>
    <xf numFmtId="0" fontId="4" fillId="5" borderId="11" xfId="0" applyFont="1" applyFill="1" applyBorder="1"/>
    <xf numFmtId="0" fontId="4" fillId="6" borderId="11" xfId="0" applyFont="1" applyFill="1" applyBorder="1"/>
    <xf numFmtId="4" fontId="4" fillId="5" borderId="11" xfId="0" applyNumberFormat="1" applyFont="1" applyFill="1" applyBorder="1"/>
    <xf numFmtId="2" fontId="4" fillId="6" borderId="11" xfId="0" applyNumberFormat="1" applyFont="1" applyFill="1" applyBorder="1"/>
    <xf numFmtId="2" fontId="4" fillId="5" borderId="11" xfId="0" applyNumberFormat="1" applyFont="1" applyFill="1" applyBorder="1"/>
    <xf numFmtId="2" fontId="4" fillId="0" borderId="11" xfId="0" applyNumberFormat="1" applyFont="1" applyBorder="1"/>
    <xf numFmtId="4" fontId="0" fillId="5" borderId="11" xfId="0" applyNumberFormat="1" applyFill="1" applyBorder="1"/>
    <xf numFmtId="166" fontId="0" fillId="5" borderId="11" xfId="0" applyNumberFormat="1" applyFill="1" applyBorder="1"/>
    <xf numFmtId="2" fontId="0" fillId="5" borderId="11" xfId="0" applyNumberFormat="1" applyFill="1" applyBorder="1"/>
    <xf numFmtId="0" fontId="0" fillId="6" borderId="11" xfId="0" applyFill="1" applyBorder="1"/>
    <xf numFmtId="2" fontId="0" fillId="6" borderId="11" xfId="0" applyNumberFormat="1" applyFill="1" applyBorder="1"/>
    <xf numFmtId="4" fontId="0" fillId="6" borderId="11" xfId="0" applyNumberFormat="1" applyFill="1" applyBorder="1"/>
    <xf numFmtId="2" fontId="0" fillId="0" borderId="11" xfId="0" applyNumberForma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165" fontId="4" fillId="5" borderId="14" xfId="2" applyNumberFormat="1" applyFont="1" applyFill="1" applyBorder="1"/>
    <xf numFmtId="0" fontId="4" fillId="0" borderId="15" xfId="0" applyFont="1" applyBorder="1"/>
    <xf numFmtId="0" fontId="4" fillId="6" borderId="8" xfId="0" applyFont="1" applyFill="1" applyBorder="1"/>
    <xf numFmtId="0" fontId="0" fillId="0" borderId="10" xfId="0" applyFill="1" applyBorder="1"/>
    <xf numFmtId="0" fontId="0" fillId="0" borderId="13" xfId="0" applyFill="1" applyBorder="1"/>
    <xf numFmtId="2" fontId="4" fillId="5" borderId="14" xfId="0" applyNumberFormat="1" applyFont="1" applyFill="1" applyBorder="1"/>
    <xf numFmtId="0" fontId="0" fillId="0" borderId="15" xfId="0" applyBorder="1"/>
    <xf numFmtId="4" fontId="4" fillId="6" borderId="8" xfId="0" applyNumberFormat="1" applyFont="1" applyFill="1" applyBorder="1"/>
    <xf numFmtId="0" fontId="0" fillId="0" borderId="14" xfId="0" applyBorder="1"/>
    <xf numFmtId="4" fontId="0" fillId="5" borderId="8" xfId="0" applyNumberFormat="1" applyFill="1" applyBorder="1"/>
    <xf numFmtId="2" fontId="0" fillId="5" borderId="14" xfId="0" applyNumberFormat="1" applyFill="1" applyBorder="1"/>
    <xf numFmtId="4" fontId="0" fillId="6" borderId="8" xfId="0" applyNumberFormat="1" applyFill="1" applyBorder="1"/>
    <xf numFmtId="168" fontId="0" fillId="0" borderId="14" xfId="0" applyNumberFormat="1" applyBorder="1"/>
    <xf numFmtId="0" fontId="0" fillId="6" borderId="8" xfId="0" applyFill="1" applyBorder="1"/>
    <xf numFmtId="168" fontId="0" fillId="6" borderId="14" xfId="0" applyNumberFormat="1" applyFill="1" applyBorder="1"/>
    <xf numFmtId="168" fontId="4" fillId="0" borderId="14" xfId="0" applyNumberFormat="1" applyFont="1" applyBorder="1"/>
    <xf numFmtId="167" fontId="0" fillId="6" borderId="14" xfId="0" applyNumberFormat="1" applyFill="1" applyBorder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2" fontId="0" fillId="9" borderId="14" xfId="0" applyNumberFormat="1" applyFill="1" applyBorder="1"/>
  </cellXfs>
  <cellStyles count="5">
    <cellStyle name="Komma 2" xfId="1" xr:uid="{0DEF35AD-FFBB-41FC-9105-2A8B1E110F57}"/>
    <cellStyle name="Komma 2 2" xfId="4" xr:uid="{BAB75F50-09C4-4B79-9B79-B6A3E0CD4A24}"/>
    <cellStyle name="Komma 3" xfId="2" xr:uid="{6A6036DB-EF31-4CF0-B323-9F261E71E736}"/>
    <cellStyle name="Komma 4" xfId="3" xr:uid="{8AF6B35B-AEEA-44E0-BCE6-966686478951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19050</xdr:rowOff>
    </xdr:from>
    <xdr:to>
      <xdr:col>7</xdr:col>
      <xdr:colOff>828864</xdr:colOff>
      <xdr:row>7</xdr:row>
      <xdr:rowOff>26966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61AE373-6AC7-4161-A12F-6D134E0E3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19050"/>
          <a:ext cx="2514789" cy="11413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12</xdr:row>
      <xdr:rowOff>57150</xdr:rowOff>
    </xdr:from>
    <xdr:to>
      <xdr:col>7</xdr:col>
      <xdr:colOff>826497</xdr:colOff>
      <xdr:row>35</xdr:row>
      <xdr:rowOff>124932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6629A25-8E69-416E-888F-CA4B7F07C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076450"/>
          <a:ext cx="2493372" cy="3877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19050</xdr:rowOff>
    </xdr:from>
    <xdr:to>
      <xdr:col>8</xdr:col>
      <xdr:colOff>9714</xdr:colOff>
      <xdr:row>7</xdr:row>
      <xdr:rowOff>112691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8B52EF-FB64-4455-837F-11B8E5320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19050"/>
          <a:ext cx="2514789" cy="122711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</xdr:row>
      <xdr:rowOff>28575</xdr:rowOff>
    </xdr:from>
    <xdr:to>
      <xdr:col>7</xdr:col>
      <xdr:colOff>836022</xdr:colOff>
      <xdr:row>36</xdr:row>
      <xdr:rowOff>10632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3D1794-D65B-4F2F-ACD5-7D5A22AB8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2047875"/>
          <a:ext cx="2493372" cy="3953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9525</xdr:rowOff>
    </xdr:from>
    <xdr:to>
      <xdr:col>8</xdr:col>
      <xdr:colOff>19239</xdr:colOff>
      <xdr:row>8</xdr:row>
      <xdr:rowOff>26966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0B05790-BED6-4FE3-B63C-80FF54011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9525"/>
          <a:ext cx="2514789" cy="131284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</xdr:row>
      <xdr:rowOff>28575</xdr:rowOff>
    </xdr:from>
    <xdr:to>
      <xdr:col>7</xdr:col>
      <xdr:colOff>836022</xdr:colOff>
      <xdr:row>35</xdr:row>
      <xdr:rowOff>77307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735FFB-3868-4B78-953D-93701C25E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1876425"/>
          <a:ext cx="2493372" cy="4030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9525</xdr:rowOff>
    </xdr:from>
    <xdr:to>
      <xdr:col>8</xdr:col>
      <xdr:colOff>19239</xdr:colOff>
      <xdr:row>8</xdr:row>
      <xdr:rowOff>26966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AC43593-52FE-439A-B509-13751570C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9525"/>
          <a:ext cx="2514789" cy="131284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</xdr:row>
      <xdr:rowOff>9525</xdr:rowOff>
    </xdr:from>
    <xdr:to>
      <xdr:col>7</xdr:col>
      <xdr:colOff>836022</xdr:colOff>
      <xdr:row>36</xdr:row>
      <xdr:rowOff>67782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113DB8-9FFF-4E09-A599-4FCD3533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2028825"/>
          <a:ext cx="2493372" cy="4030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9525</xdr:rowOff>
    </xdr:from>
    <xdr:to>
      <xdr:col>8</xdr:col>
      <xdr:colOff>9714</xdr:colOff>
      <xdr:row>8</xdr:row>
      <xdr:rowOff>26966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1382D38-1D19-435F-90AF-33FF84F22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525"/>
          <a:ext cx="2514789" cy="131284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12</xdr:row>
      <xdr:rowOff>9525</xdr:rowOff>
    </xdr:from>
    <xdr:to>
      <xdr:col>7</xdr:col>
      <xdr:colOff>826497</xdr:colOff>
      <xdr:row>36</xdr:row>
      <xdr:rowOff>67782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949F2D-5BE6-4EBE-B484-6C54984A4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2028825"/>
          <a:ext cx="2493372" cy="40301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9525</xdr:rowOff>
    </xdr:from>
    <xdr:to>
      <xdr:col>8</xdr:col>
      <xdr:colOff>189</xdr:colOff>
      <xdr:row>8</xdr:row>
      <xdr:rowOff>26966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7697A95-BC05-44CC-900F-3848CE09B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9525"/>
          <a:ext cx="2514789" cy="131284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12</xdr:row>
      <xdr:rowOff>19050</xdr:rowOff>
    </xdr:from>
    <xdr:to>
      <xdr:col>7</xdr:col>
      <xdr:colOff>826497</xdr:colOff>
      <xdr:row>36</xdr:row>
      <xdr:rowOff>77307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E50DA98-0B6B-4471-A5A5-03307E312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2038350"/>
          <a:ext cx="2493372" cy="403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B57C-160A-43BB-82CC-D9AE575D3E0D}">
  <dimension ref="B1:G52"/>
  <sheetViews>
    <sheetView topLeftCell="A10" workbookViewId="0">
      <selection activeCell="H39" sqref="H39"/>
    </sheetView>
  </sheetViews>
  <sheetFormatPr baseColWidth="10" defaultRowHeight="12.75" x14ac:dyDescent="0.2"/>
  <cols>
    <col min="2" max="2" width="43.5" bestFit="1" customWidth="1"/>
    <col min="3" max="3" width="9.125" bestFit="1" customWidth="1"/>
    <col min="4" max="4" width="10.75" bestFit="1" customWidth="1"/>
    <col min="5" max="5" width="1.5" customWidth="1"/>
    <col min="6" max="6" width="15.75" customWidth="1"/>
  </cols>
  <sheetData>
    <row r="1" spans="2:7" s="10" customFormat="1" x14ac:dyDescent="0.2"/>
    <row r="2" spans="2:7" s="10" customFormat="1" x14ac:dyDescent="0.2"/>
    <row r="3" spans="2:7" s="10" customFormat="1" x14ac:dyDescent="0.2"/>
    <row r="4" spans="2:7" s="10" customFormat="1" x14ac:dyDescent="0.2"/>
    <row r="5" spans="2:7" s="10" customFormat="1" x14ac:dyDescent="0.2"/>
    <row r="6" spans="2:7" s="10" customFormat="1" x14ac:dyDescent="0.2"/>
    <row r="7" spans="2:7" s="10" customFormat="1" x14ac:dyDescent="0.2"/>
    <row r="8" spans="2:7" s="10" customFormat="1" x14ac:dyDescent="0.2"/>
    <row r="9" spans="2:7" s="10" customFormat="1" x14ac:dyDescent="0.2"/>
    <row r="10" spans="2:7" ht="18" x14ac:dyDescent="0.25">
      <c r="B10" s="62" t="s">
        <v>7</v>
      </c>
      <c r="C10" s="62"/>
      <c r="D10" s="62"/>
      <c r="E10" s="62"/>
      <c r="F10" s="62"/>
      <c r="G10" s="62"/>
    </row>
    <row r="12" spans="2:7" ht="13.5" thickBot="1" x14ac:dyDescent="0.25"/>
    <row r="13" spans="2:7" ht="13.5" thickBot="1" x14ac:dyDescent="0.25">
      <c r="B13" s="53" t="s">
        <v>8</v>
      </c>
      <c r="C13" s="54"/>
      <c r="D13" s="55"/>
    </row>
    <row r="14" spans="2:7" x14ac:dyDescent="0.2">
      <c r="B14" s="14" t="s">
        <v>9</v>
      </c>
      <c r="C14" s="15">
        <v>16</v>
      </c>
      <c r="D14" s="16" t="s">
        <v>38</v>
      </c>
    </row>
    <row r="15" spans="2:7" x14ac:dyDescent="0.2">
      <c r="B15" s="17" t="s">
        <v>10</v>
      </c>
      <c r="C15" s="18">
        <v>5</v>
      </c>
      <c r="D15" s="19" t="s">
        <v>39</v>
      </c>
    </row>
    <row r="16" spans="2:7" x14ac:dyDescent="0.2">
      <c r="B16" s="17" t="s">
        <v>11</v>
      </c>
      <c r="C16" s="18">
        <v>50</v>
      </c>
      <c r="D16" s="19" t="s">
        <v>37</v>
      </c>
    </row>
    <row r="17" spans="2:4" x14ac:dyDescent="0.2">
      <c r="B17" s="17" t="s">
        <v>12</v>
      </c>
      <c r="C17" s="18">
        <v>0.255</v>
      </c>
      <c r="D17" s="19" t="s">
        <v>0</v>
      </c>
    </row>
    <row r="18" spans="2:4" x14ac:dyDescent="0.2">
      <c r="B18" s="17" t="s">
        <v>13</v>
      </c>
      <c r="C18" s="20">
        <v>0.73199999999999998</v>
      </c>
      <c r="D18" s="19" t="s">
        <v>1</v>
      </c>
    </row>
    <row r="19" spans="2:4" s="5" customFormat="1" x14ac:dyDescent="0.2">
      <c r="B19" s="33" t="s">
        <v>14</v>
      </c>
      <c r="C19" s="20">
        <v>1.59338</v>
      </c>
      <c r="D19" s="34" t="s">
        <v>5</v>
      </c>
    </row>
    <row r="20" spans="2:4" s="5" customFormat="1" x14ac:dyDescent="0.2">
      <c r="B20" s="17" t="s">
        <v>15</v>
      </c>
      <c r="C20" s="18">
        <v>60000</v>
      </c>
      <c r="D20" s="19" t="s">
        <v>40</v>
      </c>
    </row>
    <row r="21" spans="2:4" s="7" customFormat="1" ht="13.5" thickBot="1" x14ac:dyDescent="0.25">
      <c r="B21" s="35" t="s">
        <v>16</v>
      </c>
      <c r="C21" s="36">
        <v>2E-3</v>
      </c>
      <c r="D21" s="37" t="s">
        <v>6</v>
      </c>
    </row>
    <row r="22" spans="2:4" ht="13.5" thickBot="1" x14ac:dyDescent="0.25"/>
    <row r="23" spans="2:4" ht="13.5" thickBot="1" x14ac:dyDescent="0.25">
      <c r="B23" s="3" t="s">
        <v>17</v>
      </c>
      <c r="C23" s="6">
        <v>15</v>
      </c>
      <c r="D23" s="4" t="s">
        <v>4</v>
      </c>
    </row>
    <row r="25" spans="2:4" ht="13.5" thickBot="1" x14ac:dyDescent="0.25"/>
    <row r="26" spans="2:4" ht="13.5" thickBot="1" x14ac:dyDescent="0.25">
      <c r="B26" s="56" t="s">
        <v>18</v>
      </c>
      <c r="C26" s="57"/>
      <c r="D26" s="58"/>
    </row>
    <row r="27" spans="2:4" x14ac:dyDescent="0.2">
      <c r="B27" s="14" t="s">
        <v>19</v>
      </c>
      <c r="C27" s="38">
        <v>102.71</v>
      </c>
      <c r="D27" s="16" t="s">
        <v>4</v>
      </c>
    </row>
    <row r="28" spans="2:4" x14ac:dyDescent="0.2">
      <c r="B28" s="17" t="s">
        <v>19</v>
      </c>
      <c r="C28" s="22">
        <f>C27/60</f>
        <v>1.7118333333333333</v>
      </c>
      <c r="D28" s="19" t="s">
        <v>2</v>
      </c>
    </row>
    <row r="29" spans="2:4" x14ac:dyDescent="0.2">
      <c r="B29" s="17" t="s">
        <v>20</v>
      </c>
      <c r="C29" s="23">
        <f>C28*7</f>
        <v>11.982833333333334</v>
      </c>
      <c r="D29" s="19" t="s">
        <v>3</v>
      </c>
    </row>
    <row r="30" spans="2:4" x14ac:dyDescent="0.2">
      <c r="B30" s="39" t="s">
        <v>21</v>
      </c>
      <c r="C30" s="21">
        <v>5.5</v>
      </c>
      <c r="D30" s="19" t="s">
        <v>3</v>
      </c>
    </row>
    <row r="31" spans="2:4" ht="13.5" thickBot="1" x14ac:dyDescent="0.25">
      <c r="B31" s="40" t="s">
        <v>22</v>
      </c>
      <c r="C31" s="41">
        <f>C29+C30</f>
        <v>17.482833333333332</v>
      </c>
      <c r="D31" s="42" t="s">
        <v>3</v>
      </c>
    </row>
    <row r="32" spans="2:4" x14ac:dyDescent="0.2">
      <c r="B32" s="2"/>
      <c r="C32" s="1"/>
      <c r="D32" s="1"/>
    </row>
    <row r="33" spans="2:4" ht="13.5" thickBot="1" x14ac:dyDescent="0.25"/>
    <row r="34" spans="2:4" ht="13.5" thickBot="1" x14ac:dyDescent="0.25">
      <c r="B34" s="59" t="s">
        <v>23</v>
      </c>
      <c r="C34" s="60"/>
      <c r="D34" s="61"/>
    </row>
    <row r="35" spans="2:4" x14ac:dyDescent="0.2">
      <c r="B35" s="14" t="s">
        <v>19</v>
      </c>
      <c r="C35" s="43">
        <v>55.26</v>
      </c>
      <c r="D35" s="16" t="s">
        <v>4</v>
      </c>
    </row>
    <row r="36" spans="2:4" x14ac:dyDescent="0.2">
      <c r="B36" s="17" t="s">
        <v>19</v>
      </c>
      <c r="C36" s="22">
        <f>C35/60</f>
        <v>0.92099999999999993</v>
      </c>
      <c r="D36" s="19" t="s">
        <v>2</v>
      </c>
    </row>
    <row r="37" spans="2:4" x14ac:dyDescent="0.2">
      <c r="B37" s="17" t="s">
        <v>20</v>
      </c>
      <c r="C37" s="23">
        <f>C36*7</f>
        <v>6.4469999999999992</v>
      </c>
      <c r="D37" s="19" t="s">
        <v>3</v>
      </c>
    </row>
    <row r="38" spans="2:4" x14ac:dyDescent="0.2">
      <c r="B38" s="39" t="s">
        <v>21</v>
      </c>
      <c r="C38" s="21">
        <v>5.5</v>
      </c>
      <c r="D38" s="19" t="s">
        <v>3</v>
      </c>
    </row>
    <row r="39" spans="2:4" s="8" customFormat="1" x14ac:dyDescent="0.2">
      <c r="B39" s="39" t="s">
        <v>22</v>
      </c>
      <c r="C39" s="22">
        <f>C37+C38</f>
        <v>11.946999999999999</v>
      </c>
      <c r="D39" s="19" t="s">
        <v>3</v>
      </c>
    </row>
    <row r="40" spans="2:4" s="8" customFormat="1" x14ac:dyDescent="0.2">
      <c r="B40" s="33" t="s">
        <v>24</v>
      </c>
      <c r="C40" s="23">
        <f>C20*C21</f>
        <v>120</v>
      </c>
      <c r="D40" s="34" t="s">
        <v>40</v>
      </c>
    </row>
    <row r="41" spans="2:4" ht="13.5" thickBot="1" x14ac:dyDescent="0.25">
      <c r="B41" s="35" t="s">
        <v>25</v>
      </c>
      <c r="C41" s="44">
        <f>C40*0.0841/1000</f>
        <v>1.0091999999999999E-2</v>
      </c>
      <c r="D41" s="37" t="s">
        <v>41</v>
      </c>
    </row>
    <row r="42" spans="2:4" s="10" customFormat="1" x14ac:dyDescent="0.2">
      <c r="B42" s="13" t="s">
        <v>33</v>
      </c>
      <c r="C42" s="11"/>
      <c r="D42" s="12"/>
    </row>
    <row r="43" spans="2:4" x14ac:dyDescent="0.2">
      <c r="B43" s="2"/>
      <c r="C43" s="1"/>
      <c r="D43" s="1"/>
    </row>
    <row r="44" spans="2:4" ht="13.5" thickBot="1" x14ac:dyDescent="0.25"/>
    <row r="45" spans="2:4" ht="13.5" thickBot="1" x14ac:dyDescent="0.25">
      <c r="B45" s="59" t="s">
        <v>26</v>
      </c>
      <c r="C45" s="60"/>
      <c r="D45" s="61"/>
    </row>
    <row r="46" spans="2:4" x14ac:dyDescent="0.2">
      <c r="B46" s="14" t="s">
        <v>27</v>
      </c>
      <c r="C46" s="45">
        <f>C31*C14*C15*C16</f>
        <v>69931.333333333328</v>
      </c>
      <c r="D46" s="16" t="s">
        <v>34</v>
      </c>
    </row>
    <row r="47" spans="2:4" x14ac:dyDescent="0.2">
      <c r="B47" s="17" t="s">
        <v>28</v>
      </c>
      <c r="C47" s="26">
        <f>C39*C14*C15*C16</f>
        <v>47788</v>
      </c>
      <c r="D47" s="19" t="s">
        <v>34</v>
      </c>
    </row>
    <row r="48" spans="2:4" x14ac:dyDescent="0.2">
      <c r="B48" s="17" t="s">
        <v>29</v>
      </c>
      <c r="C48" s="26">
        <f>C46-C47</f>
        <v>22143.333333333328</v>
      </c>
      <c r="D48" s="19" t="s">
        <v>34</v>
      </c>
    </row>
    <row r="49" spans="2:4" x14ac:dyDescent="0.2">
      <c r="B49" s="17" t="s">
        <v>29</v>
      </c>
      <c r="C49" s="26">
        <f>C48/1000</f>
        <v>22.143333333333327</v>
      </c>
      <c r="D49" s="19" t="s">
        <v>35</v>
      </c>
    </row>
    <row r="50" spans="2:4" s="9" customFormat="1" x14ac:dyDescent="0.2">
      <c r="B50" s="33" t="s">
        <v>30</v>
      </c>
      <c r="C50" s="27">
        <f>C41*C19</f>
        <v>1.608039096E-2</v>
      </c>
      <c r="D50" s="34" t="s">
        <v>36</v>
      </c>
    </row>
    <row r="51" spans="2:4" s="9" customFormat="1" x14ac:dyDescent="0.2">
      <c r="B51" s="33" t="s">
        <v>31</v>
      </c>
      <c r="C51" s="26">
        <f>C49*C18</f>
        <v>16.208919999999996</v>
      </c>
      <c r="D51" s="34" t="s">
        <v>36</v>
      </c>
    </row>
    <row r="52" spans="2:4" ht="13.5" thickBot="1" x14ac:dyDescent="0.25">
      <c r="B52" s="35" t="s">
        <v>32</v>
      </c>
      <c r="C52" s="63">
        <f>C51-C50</f>
        <v>16.192839609039996</v>
      </c>
      <c r="D52" s="42" t="s">
        <v>36</v>
      </c>
    </row>
  </sheetData>
  <mergeCells count="5">
    <mergeCell ref="B13:D13"/>
    <mergeCell ref="B26:D26"/>
    <mergeCell ref="B34:D34"/>
    <mergeCell ref="B45:D45"/>
    <mergeCell ref="B10:G10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C81F-EEFC-4CD3-BE6F-8065E7A37433}">
  <dimension ref="A1:J55"/>
  <sheetViews>
    <sheetView topLeftCell="A10" workbookViewId="0">
      <selection activeCell="C52" sqref="C52"/>
    </sheetView>
  </sheetViews>
  <sheetFormatPr baseColWidth="10" defaultRowHeight="12.75" x14ac:dyDescent="0.2"/>
  <cols>
    <col min="2" max="2" width="43.5" bestFit="1" customWidth="1"/>
    <col min="3" max="3" width="10.125" bestFit="1" customWidth="1"/>
    <col min="4" max="4" width="10.75" bestFit="1" customWidth="1"/>
  </cols>
  <sheetData>
    <row r="1" spans="1:10" s="10" customFormat="1" x14ac:dyDescent="0.2"/>
    <row r="2" spans="1:10" s="10" customFormat="1" x14ac:dyDescent="0.2"/>
    <row r="3" spans="1:10" s="10" customFormat="1" x14ac:dyDescent="0.2"/>
    <row r="4" spans="1:10" s="10" customFormat="1" x14ac:dyDescent="0.2"/>
    <row r="5" spans="1:10" s="10" customFormat="1" x14ac:dyDescent="0.2"/>
    <row r="6" spans="1:10" s="10" customFormat="1" x14ac:dyDescent="0.2"/>
    <row r="7" spans="1:10" s="10" customFormat="1" x14ac:dyDescent="0.2"/>
    <row r="8" spans="1:10" s="10" customFormat="1" x14ac:dyDescent="0.2"/>
    <row r="9" spans="1:10" s="10" customFormat="1" x14ac:dyDescent="0.2"/>
    <row r="10" spans="1:10" ht="18" x14ac:dyDescent="0.25">
      <c r="A10" s="10"/>
      <c r="B10" s="62" t="s">
        <v>7</v>
      </c>
      <c r="C10" s="62"/>
      <c r="D10" s="62"/>
      <c r="E10" s="62"/>
      <c r="F10" s="62"/>
      <c r="G10" s="62"/>
      <c r="H10" s="10"/>
      <c r="I10" s="10"/>
      <c r="J10" s="10"/>
    </row>
    <row r="11" spans="1:10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3.5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3.5" thickBot="1" x14ac:dyDescent="0.25">
      <c r="A13" s="10"/>
      <c r="B13" s="53" t="s">
        <v>8</v>
      </c>
      <c r="C13" s="54"/>
      <c r="D13" s="55"/>
      <c r="E13" s="10"/>
      <c r="F13" s="10"/>
      <c r="G13" s="10"/>
      <c r="H13" s="10"/>
      <c r="I13" s="10"/>
      <c r="J13" s="10"/>
    </row>
    <row r="14" spans="1:10" x14ac:dyDescent="0.2">
      <c r="A14" s="10"/>
      <c r="B14" s="14" t="s">
        <v>9</v>
      </c>
      <c r="C14" s="15">
        <v>16</v>
      </c>
      <c r="D14" s="16" t="s">
        <v>38</v>
      </c>
      <c r="E14" s="10"/>
      <c r="F14" s="10"/>
      <c r="G14" s="10"/>
      <c r="H14" s="10"/>
      <c r="I14" s="10"/>
      <c r="J14" s="10"/>
    </row>
    <row r="15" spans="1:10" x14ac:dyDescent="0.2">
      <c r="A15" s="10"/>
      <c r="B15" s="17" t="s">
        <v>10</v>
      </c>
      <c r="C15" s="18">
        <v>5</v>
      </c>
      <c r="D15" s="19" t="s">
        <v>39</v>
      </c>
      <c r="E15" s="10"/>
      <c r="F15" s="10"/>
      <c r="G15" s="10"/>
      <c r="H15" s="10"/>
      <c r="I15" s="10"/>
      <c r="J15" s="10"/>
    </row>
    <row r="16" spans="1:10" x14ac:dyDescent="0.2">
      <c r="A16" s="10"/>
      <c r="B16" s="17" t="s">
        <v>11</v>
      </c>
      <c r="C16" s="18">
        <v>50</v>
      </c>
      <c r="D16" s="19" t="s">
        <v>37</v>
      </c>
      <c r="E16" s="10"/>
      <c r="F16" s="10"/>
      <c r="G16" s="10"/>
      <c r="H16" s="10"/>
      <c r="I16" s="10"/>
      <c r="J16" s="10"/>
    </row>
    <row r="17" spans="1:10" x14ac:dyDescent="0.2">
      <c r="A17" s="10"/>
      <c r="B17" s="17" t="s">
        <v>12</v>
      </c>
      <c r="C17" s="18">
        <v>0.255</v>
      </c>
      <c r="D17" s="19" t="s">
        <v>0</v>
      </c>
      <c r="E17" s="10"/>
      <c r="F17" s="10"/>
      <c r="G17" s="10"/>
      <c r="H17" s="10"/>
      <c r="I17" s="10"/>
      <c r="J17" s="10"/>
    </row>
    <row r="18" spans="1:10" x14ac:dyDescent="0.2">
      <c r="A18" s="10"/>
      <c r="B18" s="17" t="s">
        <v>13</v>
      </c>
      <c r="C18" s="20">
        <v>0.73199999999999998</v>
      </c>
      <c r="D18" s="19" t="s">
        <v>1</v>
      </c>
      <c r="E18" s="10"/>
      <c r="F18" s="10"/>
      <c r="G18" s="10"/>
      <c r="H18" s="10"/>
      <c r="I18" s="10"/>
      <c r="J18" s="10"/>
    </row>
    <row r="19" spans="1:10" x14ac:dyDescent="0.2">
      <c r="A19" s="10"/>
      <c r="B19" s="33" t="s">
        <v>14</v>
      </c>
      <c r="C19" s="20">
        <v>1.59338</v>
      </c>
      <c r="D19" s="34" t="s">
        <v>5</v>
      </c>
      <c r="E19" s="10"/>
      <c r="F19" s="10"/>
      <c r="G19" s="10"/>
      <c r="H19" s="10"/>
      <c r="I19" s="10"/>
      <c r="J19" s="10"/>
    </row>
    <row r="20" spans="1:10" x14ac:dyDescent="0.2">
      <c r="A20" s="10"/>
      <c r="B20" s="17" t="s">
        <v>15</v>
      </c>
      <c r="C20" s="18">
        <v>60000</v>
      </c>
      <c r="D20" s="19" t="s">
        <v>40</v>
      </c>
      <c r="E20" s="10"/>
      <c r="F20" s="10"/>
      <c r="G20" s="10"/>
      <c r="H20" s="10"/>
      <c r="I20" s="10"/>
      <c r="J20" s="10"/>
    </row>
    <row r="21" spans="1:10" ht="13.5" thickBot="1" x14ac:dyDescent="0.25">
      <c r="A21" s="10"/>
      <c r="B21" s="35" t="s">
        <v>16</v>
      </c>
      <c r="C21" s="36">
        <v>2E-3</v>
      </c>
      <c r="D21" s="37" t="s">
        <v>6</v>
      </c>
      <c r="E21" s="10"/>
      <c r="F21" s="10"/>
      <c r="G21" s="10"/>
      <c r="H21" s="10"/>
      <c r="I21" s="10"/>
      <c r="J21" s="10"/>
    </row>
    <row r="22" spans="1:10" ht="13.5" thickBo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3.5" thickBot="1" x14ac:dyDescent="0.25">
      <c r="A23" s="10"/>
      <c r="B23" s="3" t="s">
        <v>17</v>
      </c>
      <c r="C23" s="6">
        <v>20</v>
      </c>
      <c r="D23" s="4" t="s">
        <v>4</v>
      </c>
      <c r="E23" s="10"/>
      <c r="F23" s="10"/>
      <c r="G23" s="10"/>
      <c r="H23" s="10"/>
      <c r="I23" s="10"/>
      <c r="J23" s="10"/>
    </row>
    <row r="24" spans="1:1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3.5" thickBo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3.5" thickBot="1" x14ac:dyDescent="0.25">
      <c r="A26" s="10"/>
      <c r="B26" s="56" t="s">
        <v>18</v>
      </c>
      <c r="C26" s="57"/>
      <c r="D26" s="58"/>
      <c r="E26" s="10"/>
      <c r="F26" s="10"/>
      <c r="G26" s="10"/>
      <c r="H26" s="10"/>
      <c r="I26" s="10"/>
      <c r="J26" s="10"/>
    </row>
    <row r="27" spans="1:10" x14ac:dyDescent="0.2">
      <c r="A27" s="10"/>
      <c r="B27" s="14" t="s">
        <v>19</v>
      </c>
      <c r="C27" s="38">
        <v>193.94</v>
      </c>
      <c r="D27" s="16" t="s">
        <v>4</v>
      </c>
      <c r="E27" s="10"/>
      <c r="F27" s="10"/>
      <c r="G27" s="10"/>
      <c r="H27" s="10"/>
      <c r="I27" s="10"/>
      <c r="J27" s="10"/>
    </row>
    <row r="28" spans="1:10" x14ac:dyDescent="0.2">
      <c r="A28" s="10"/>
      <c r="B28" s="17" t="s">
        <v>19</v>
      </c>
      <c r="C28" s="22">
        <f>C27/60</f>
        <v>3.2323333333333335</v>
      </c>
      <c r="D28" s="19" t="s">
        <v>2</v>
      </c>
      <c r="E28" s="10"/>
      <c r="F28" s="10"/>
      <c r="G28" s="10"/>
      <c r="H28" s="10"/>
      <c r="I28" s="10"/>
      <c r="J28" s="10"/>
    </row>
    <row r="29" spans="1:10" x14ac:dyDescent="0.2">
      <c r="A29" s="10"/>
      <c r="B29" s="17" t="s">
        <v>20</v>
      </c>
      <c r="C29" s="23">
        <f>C28*7</f>
        <v>22.626333333333335</v>
      </c>
      <c r="D29" s="19" t="s">
        <v>3</v>
      </c>
      <c r="E29" s="10"/>
      <c r="F29" s="10"/>
      <c r="G29" s="10"/>
      <c r="H29" s="10"/>
      <c r="I29" s="10"/>
      <c r="J29" s="10"/>
    </row>
    <row r="30" spans="1:10" x14ac:dyDescent="0.2">
      <c r="A30" s="10"/>
      <c r="B30" s="39" t="s">
        <v>21</v>
      </c>
      <c r="C30" s="21">
        <v>7.5</v>
      </c>
      <c r="D30" s="19" t="s">
        <v>3</v>
      </c>
      <c r="E30" s="10"/>
      <c r="F30" s="10"/>
      <c r="G30" s="10"/>
      <c r="H30" s="10"/>
      <c r="I30" s="10"/>
      <c r="J30" s="10"/>
    </row>
    <row r="31" spans="1:10" ht="13.5" thickBot="1" x14ac:dyDescent="0.25">
      <c r="A31" s="10"/>
      <c r="B31" s="40" t="s">
        <v>22</v>
      </c>
      <c r="C31" s="41">
        <f>C29+C30</f>
        <v>30.126333333333335</v>
      </c>
      <c r="D31" s="42" t="s">
        <v>3</v>
      </c>
      <c r="E31" s="10"/>
      <c r="F31" s="10"/>
      <c r="G31" s="10"/>
      <c r="H31" s="10"/>
      <c r="I31" s="10"/>
      <c r="J31" s="10"/>
    </row>
    <row r="32" spans="1:10" x14ac:dyDescent="0.2">
      <c r="A32" s="10"/>
      <c r="B32" s="2"/>
      <c r="C32" s="11"/>
      <c r="D32" s="11"/>
      <c r="E32" s="10"/>
      <c r="F32" s="10"/>
      <c r="G32" s="10"/>
      <c r="H32" s="10"/>
      <c r="I32" s="10"/>
      <c r="J32" s="10"/>
    </row>
    <row r="33" spans="1:10" ht="13.5" thickBo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3.5" thickBot="1" x14ac:dyDescent="0.25">
      <c r="A34" s="10"/>
      <c r="B34" s="59" t="s">
        <v>23</v>
      </c>
      <c r="C34" s="60"/>
      <c r="D34" s="61"/>
      <c r="E34" s="10"/>
      <c r="F34" s="10"/>
      <c r="G34" s="10"/>
      <c r="H34" s="10"/>
      <c r="I34" s="10"/>
      <c r="J34" s="10"/>
    </row>
    <row r="35" spans="1:10" x14ac:dyDescent="0.2">
      <c r="A35" s="10"/>
      <c r="B35" s="14" t="s">
        <v>19</v>
      </c>
      <c r="C35" s="43">
        <v>106.27</v>
      </c>
      <c r="D35" s="16" t="s">
        <v>4</v>
      </c>
      <c r="E35" s="10"/>
      <c r="F35" s="10"/>
      <c r="G35" s="10"/>
      <c r="H35" s="10"/>
      <c r="I35" s="10"/>
      <c r="J35" s="10"/>
    </row>
    <row r="36" spans="1:10" x14ac:dyDescent="0.2">
      <c r="A36" s="10"/>
      <c r="B36" s="17" t="s">
        <v>19</v>
      </c>
      <c r="C36" s="22">
        <f>C35/60</f>
        <v>1.7711666666666666</v>
      </c>
      <c r="D36" s="19" t="s">
        <v>2</v>
      </c>
      <c r="E36" s="10"/>
      <c r="F36" s="10"/>
      <c r="G36" s="10"/>
      <c r="H36" s="10"/>
      <c r="I36" s="10"/>
      <c r="J36" s="10"/>
    </row>
    <row r="37" spans="1:10" x14ac:dyDescent="0.2">
      <c r="A37" s="10"/>
      <c r="B37" s="17" t="s">
        <v>20</v>
      </c>
      <c r="C37" s="23">
        <f>C36*7</f>
        <v>12.398166666666667</v>
      </c>
      <c r="D37" s="19" t="s">
        <v>3</v>
      </c>
      <c r="E37" s="10"/>
      <c r="F37" s="10"/>
      <c r="G37" s="10"/>
      <c r="H37" s="10"/>
      <c r="I37" s="10"/>
      <c r="J37" s="10"/>
    </row>
    <row r="38" spans="1:10" x14ac:dyDescent="0.2">
      <c r="A38" s="10"/>
      <c r="B38" s="39" t="s">
        <v>21</v>
      </c>
      <c r="C38" s="21">
        <v>7.5</v>
      </c>
      <c r="D38" s="19" t="s">
        <v>3</v>
      </c>
      <c r="E38" s="10"/>
      <c r="F38" s="10"/>
      <c r="G38" s="10"/>
      <c r="H38" s="10"/>
      <c r="I38" s="10"/>
      <c r="J38" s="10"/>
    </row>
    <row r="39" spans="1:10" x14ac:dyDescent="0.2">
      <c r="A39" s="10"/>
      <c r="B39" s="39" t="s">
        <v>22</v>
      </c>
      <c r="C39" s="22">
        <f>C37+C38</f>
        <v>19.898166666666668</v>
      </c>
      <c r="D39" s="19" t="s">
        <v>3</v>
      </c>
      <c r="E39" s="10"/>
      <c r="F39" s="10"/>
      <c r="G39" s="10"/>
      <c r="H39" s="10"/>
      <c r="I39" s="10"/>
      <c r="J39" s="10"/>
    </row>
    <row r="40" spans="1:10" x14ac:dyDescent="0.2">
      <c r="A40" s="10"/>
      <c r="B40" s="33" t="s">
        <v>24</v>
      </c>
      <c r="C40" s="23">
        <f>C21*C20</f>
        <v>120</v>
      </c>
      <c r="D40" s="34" t="s">
        <v>40</v>
      </c>
      <c r="E40" s="10"/>
      <c r="F40" s="10"/>
      <c r="G40" s="10"/>
      <c r="H40" s="10"/>
      <c r="I40" s="10"/>
      <c r="J40" s="10"/>
    </row>
    <row r="41" spans="1:10" ht="13.5" thickBot="1" x14ac:dyDescent="0.25">
      <c r="A41" s="10"/>
      <c r="B41" s="35" t="s">
        <v>25</v>
      </c>
      <c r="C41" s="44">
        <f>C40*0.0841/1000</f>
        <v>1.0091999999999999E-2</v>
      </c>
      <c r="D41" s="37" t="s">
        <v>41</v>
      </c>
      <c r="E41" s="10"/>
      <c r="F41" s="10"/>
      <c r="G41" s="10"/>
      <c r="H41" s="10"/>
      <c r="I41" s="10"/>
      <c r="J41" s="10"/>
    </row>
    <row r="42" spans="1:10" x14ac:dyDescent="0.2">
      <c r="A42" s="10"/>
      <c r="B42" s="13" t="s">
        <v>33</v>
      </c>
      <c r="C42" s="11"/>
      <c r="D42" s="12"/>
      <c r="E42" s="10"/>
      <c r="F42" s="10"/>
      <c r="G42" s="10"/>
      <c r="H42" s="10"/>
      <c r="I42" s="10"/>
      <c r="J42" s="10"/>
    </row>
    <row r="43" spans="1:10" x14ac:dyDescent="0.2">
      <c r="A43" s="10"/>
      <c r="B43" s="2"/>
      <c r="C43" s="11"/>
      <c r="D43" s="11"/>
      <c r="E43" s="10"/>
      <c r="F43" s="10"/>
      <c r="G43" s="10"/>
      <c r="H43" s="10"/>
      <c r="I43" s="10"/>
      <c r="J43" s="10"/>
    </row>
    <row r="44" spans="1:10" ht="13.5" thickBo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13.5" thickBot="1" x14ac:dyDescent="0.25">
      <c r="A45" s="10"/>
      <c r="B45" s="59" t="s">
        <v>26</v>
      </c>
      <c r="C45" s="60"/>
      <c r="D45" s="61"/>
      <c r="E45" s="10"/>
      <c r="F45" s="10"/>
      <c r="G45" s="10"/>
      <c r="H45" s="10"/>
      <c r="I45" s="10"/>
      <c r="J45" s="10"/>
    </row>
    <row r="46" spans="1:10" x14ac:dyDescent="0.2">
      <c r="A46" s="10"/>
      <c r="B46" s="14" t="s">
        <v>27</v>
      </c>
      <c r="C46" s="45">
        <f>C31*C14*C15*C16</f>
        <v>120505.33333333333</v>
      </c>
      <c r="D46" s="16" t="s">
        <v>34</v>
      </c>
      <c r="E46" s="10"/>
      <c r="F46" s="10"/>
      <c r="G46" s="10"/>
      <c r="H46" s="10"/>
      <c r="I46" s="10"/>
      <c r="J46" s="10"/>
    </row>
    <row r="47" spans="1:10" x14ac:dyDescent="0.2">
      <c r="A47" s="10"/>
      <c r="B47" s="17" t="s">
        <v>28</v>
      </c>
      <c r="C47" s="26">
        <f>C39*C14*C15*C16</f>
        <v>79592.666666666672</v>
      </c>
      <c r="D47" s="19" t="s">
        <v>34</v>
      </c>
      <c r="E47" s="10"/>
      <c r="F47" s="10"/>
      <c r="G47" s="10"/>
      <c r="H47" s="10"/>
      <c r="I47" s="10"/>
      <c r="J47" s="10"/>
    </row>
    <row r="48" spans="1:10" x14ac:dyDescent="0.2">
      <c r="A48" s="10"/>
      <c r="B48" s="17" t="s">
        <v>29</v>
      </c>
      <c r="C48" s="26">
        <f>C46-C47</f>
        <v>40912.666666666657</v>
      </c>
      <c r="D48" s="19" t="s">
        <v>34</v>
      </c>
      <c r="E48" s="10"/>
      <c r="F48" s="10"/>
      <c r="G48" s="10"/>
      <c r="H48" s="10"/>
      <c r="I48" s="10"/>
      <c r="J48" s="10"/>
    </row>
    <row r="49" spans="1:10" x14ac:dyDescent="0.2">
      <c r="A49" s="10"/>
      <c r="B49" s="17" t="s">
        <v>29</v>
      </c>
      <c r="C49" s="26">
        <f>C48/1000</f>
        <v>40.912666666666659</v>
      </c>
      <c r="D49" s="19" t="s">
        <v>35</v>
      </c>
      <c r="E49" s="10"/>
      <c r="F49" s="10"/>
      <c r="G49" s="10"/>
      <c r="H49" s="10"/>
      <c r="I49" s="10"/>
      <c r="J49" s="10"/>
    </row>
    <row r="50" spans="1:10" x14ac:dyDescent="0.2">
      <c r="A50" s="10"/>
      <c r="B50" s="33" t="s">
        <v>30</v>
      </c>
      <c r="C50" s="27">
        <f>C41*C19</f>
        <v>1.608039096E-2</v>
      </c>
      <c r="D50" s="34" t="s">
        <v>36</v>
      </c>
      <c r="E50" s="10"/>
      <c r="F50" s="10"/>
      <c r="G50" s="10"/>
      <c r="H50" s="10"/>
      <c r="I50" s="10"/>
      <c r="J50" s="10"/>
    </row>
    <row r="51" spans="1:10" x14ac:dyDescent="0.2">
      <c r="A51" s="10"/>
      <c r="B51" s="33" t="s">
        <v>31</v>
      </c>
      <c r="C51" s="26">
        <f>C49*C18</f>
        <v>29.948071999999993</v>
      </c>
      <c r="D51" s="34" t="s">
        <v>36</v>
      </c>
      <c r="E51" s="10"/>
      <c r="F51" s="10"/>
      <c r="G51" s="10"/>
      <c r="H51" s="10"/>
      <c r="I51" s="10"/>
      <c r="J51" s="10"/>
    </row>
    <row r="52" spans="1:10" ht="13.5" thickBot="1" x14ac:dyDescent="0.25">
      <c r="A52" s="10"/>
      <c r="B52" s="35" t="s">
        <v>32</v>
      </c>
      <c r="C52" s="63">
        <f>C51-C50</f>
        <v>29.931991609039994</v>
      </c>
      <c r="D52" s="42" t="s">
        <v>36</v>
      </c>
      <c r="E52" s="10"/>
      <c r="F52" s="10"/>
      <c r="G52" s="10"/>
      <c r="H52" s="10"/>
      <c r="I52" s="10"/>
      <c r="J52" s="10"/>
    </row>
    <row r="53" spans="1:10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</row>
  </sheetData>
  <mergeCells count="5">
    <mergeCell ref="B13:D13"/>
    <mergeCell ref="B26:D26"/>
    <mergeCell ref="B34:D34"/>
    <mergeCell ref="B45:D45"/>
    <mergeCell ref="B10:G1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C136-8A5F-4C4F-9506-59519D5F9032}">
  <dimension ref="B10:F52"/>
  <sheetViews>
    <sheetView topLeftCell="A10" workbookViewId="0">
      <selection activeCell="C52" sqref="C52"/>
    </sheetView>
  </sheetViews>
  <sheetFormatPr baseColWidth="10" defaultRowHeight="12.75" x14ac:dyDescent="0.2"/>
  <cols>
    <col min="1" max="1" width="11" style="10"/>
    <col min="2" max="2" width="43.5" style="10" bestFit="1" customWidth="1"/>
    <col min="3" max="3" width="10.5" style="10" bestFit="1" customWidth="1"/>
    <col min="4" max="4" width="10.75" style="10" bestFit="1" customWidth="1"/>
    <col min="5" max="16384" width="11" style="10"/>
  </cols>
  <sheetData>
    <row r="10" spans="2:6" ht="18" x14ac:dyDescent="0.25">
      <c r="B10" s="62" t="s">
        <v>7</v>
      </c>
      <c r="C10" s="62"/>
      <c r="D10" s="62"/>
      <c r="E10" s="62"/>
      <c r="F10" s="62"/>
    </row>
    <row r="12" spans="2:6" ht="13.5" thickBot="1" x14ac:dyDescent="0.25"/>
    <row r="13" spans="2:6" ht="13.5" thickBot="1" x14ac:dyDescent="0.25">
      <c r="B13" s="53" t="s">
        <v>8</v>
      </c>
      <c r="C13" s="54"/>
      <c r="D13" s="55"/>
    </row>
    <row r="14" spans="2:6" x14ac:dyDescent="0.2">
      <c r="B14" s="14" t="s">
        <v>9</v>
      </c>
      <c r="C14" s="15">
        <v>16</v>
      </c>
      <c r="D14" s="16" t="s">
        <v>38</v>
      </c>
    </row>
    <row r="15" spans="2:6" x14ac:dyDescent="0.2">
      <c r="B15" s="17" t="s">
        <v>10</v>
      </c>
      <c r="C15" s="18">
        <v>5</v>
      </c>
      <c r="D15" s="19" t="s">
        <v>39</v>
      </c>
    </row>
    <row r="16" spans="2:6" x14ac:dyDescent="0.2">
      <c r="B16" s="17" t="s">
        <v>11</v>
      </c>
      <c r="C16" s="18">
        <v>50</v>
      </c>
      <c r="D16" s="19" t="s">
        <v>37</v>
      </c>
    </row>
    <row r="17" spans="2:4" x14ac:dyDescent="0.2">
      <c r="B17" s="17" t="s">
        <v>12</v>
      </c>
      <c r="C17" s="18">
        <v>0.255</v>
      </c>
      <c r="D17" s="19" t="s">
        <v>0</v>
      </c>
    </row>
    <row r="18" spans="2:4" x14ac:dyDescent="0.2">
      <c r="B18" s="17" t="s">
        <v>13</v>
      </c>
      <c r="C18" s="20">
        <v>0.73199999999999998</v>
      </c>
      <c r="D18" s="19" t="s">
        <v>1</v>
      </c>
    </row>
    <row r="19" spans="2:4" x14ac:dyDescent="0.2">
      <c r="B19" s="33" t="s">
        <v>14</v>
      </c>
      <c r="C19" s="20">
        <v>1.59338</v>
      </c>
      <c r="D19" s="34" t="s">
        <v>5</v>
      </c>
    </row>
    <row r="20" spans="2:4" x14ac:dyDescent="0.2">
      <c r="B20" s="17" t="s">
        <v>15</v>
      </c>
      <c r="C20" s="18">
        <v>60000</v>
      </c>
      <c r="D20" s="19" t="s">
        <v>40</v>
      </c>
    </row>
    <row r="21" spans="2:4" ht="13.5" thickBot="1" x14ac:dyDescent="0.25">
      <c r="B21" s="35" t="s">
        <v>16</v>
      </c>
      <c r="C21" s="36">
        <v>2E-3</v>
      </c>
      <c r="D21" s="37" t="s">
        <v>6</v>
      </c>
    </row>
    <row r="22" spans="2:4" ht="13.5" thickBot="1" x14ac:dyDescent="0.25"/>
    <row r="23" spans="2:4" ht="13.5" thickBot="1" x14ac:dyDescent="0.25">
      <c r="B23" s="3" t="s">
        <v>17</v>
      </c>
      <c r="C23" s="6">
        <v>40</v>
      </c>
      <c r="D23" s="4" t="s">
        <v>4</v>
      </c>
    </row>
    <row r="25" spans="2:4" ht="13.5" thickBot="1" x14ac:dyDescent="0.25"/>
    <row r="26" spans="2:4" ht="13.5" thickBot="1" x14ac:dyDescent="0.25">
      <c r="B26" s="56" t="s">
        <v>18</v>
      </c>
      <c r="C26" s="57"/>
      <c r="D26" s="58"/>
    </row>
    <row r="27" spans="2:4" x14ac:dyDescent="0.2">
      <c r="B27" s="14" t="s">
        <v>19</v>
      </c>
      <c r="C27" s="49">
        <v>276.54000000000002</v>
      </c>
      <c r="D27" s="16" t="s">
        <v>4</v>
      </c>
    </row>
    <row r="28" spans="2:4" x14ac:dyDescent="0.2">
      <c r="B28" s="17" t="s">
        <v>19</v>
      </c>
      <c r="C28" s="26">
        <f>C27/60</f>
        <v>4.609</v>
      </c>
      <c r="D28" s="19" t="s">
        <v>2</v>
      </c>
    </row>
    <row r="29" spans="2:4" x14ac:dyDescent="0.2">
      <c r="B29" s="17" t="s">
        <v>20</v>
      </c>
      <c r="C29" s="30">
        <f>C28*7</f>
        <v>32.262999999999998</v>
      </c>
      <c r="D29" s="19" t="s">
        <v>3</v>
      </c>
    </row>
    <row r="30" spans="2:4" x14ac:dyDescent="0.2">
      <c r="B30" s="39" t="s">
        <v>21</v>
      </c>
      <c r="C30" s="29">
        <v>15</v>
      </c>
      <c r="D30" s="19" t="s">
        <v>3</v>
      </c>
    </row>
    <row r="31" spans="2:4" ht="13.5" thickBot="1" x14ac:dyDescent="0.25">
      <c r="B31" s="40" t="s">
        <v>22</v>
      </c>
      <c r="C31" s="46">
        <f>C29+C30</f>
        <v>47.262999999999998</v>
      </c>
      <c r="D31" s="42" t="s">
        <v>3</v>
      </c>
    </row>
    <row r="32" spans="2:4" x14ac:dyDescent="0.2">
      <c r="B32" s="2"/>
      <c r="C32" s="11"/>
      <c r="D32" s="11"/>
    </row>
    <row r="33" spans="2:4" ht="13.5" thickBot="1" x14ac:dyDescent="0.25"/>
    <row r="34" spans="2:4" ht="13.5" thickBot="1" x14ac:dyDescent="0.25">
      <c r="B34" s="59" t="s">
        <v>23</v>
      </c>
      <c r="C34" s="60"/>
      <c r="D34" s="61"/>
    </row>
    <row r="35" spans="2:4" x14ac:dyDescent="0.2">
      <c r="B35" s="14" t="s">
        <v>19</v>
      </c>
      <c r="C35" s="47">
        <v>135.13999999999999</v>
      </c>
      <c r="D35" s="16" t="s">
        <v>4</v>
      </c>
    </row>
    <row r="36" spans="2:4" x14ac:dyDescent="0.2">
      <c r="B36" s="17" t="s">
        <v>19</v>
      </c>
      <c r="C36" s="26">
        <f>C35/60</f>
        <v>2.2523333333333331</v>
      </c>
      <c r="D36" s="19" t="s">
        <v>2</v>
      </c>
    </row>
    <row r="37" spans="2:4" x14ac:dyDescent="0.2">
      <c r="B37" s="17" t="s">
        <v>20</v>
      </c>
      <c r="C37" s="30">
        <f>C36*7</f>
        <v>15.766333333333332</v>
      </c>
      <c r="D37" s="19" t="s">
        <v>3</v>
      </c>
    </row>
    <row r="38" spans="2:4" x14ac:dyDescent="0.2">
      <c r="B38" s="39" t="s">
        <v>21</v>
      </c>
      <c r="C38" s="29">
        <v>15</v>
      </c>
      <c r="D38" s="19" t="s">
        <v>3</v>
      </c>
    </row>
    <row r="39" spans="2:4" x14ac:dyDescent="0.2">
      <c r="B39" s="39" t="s">
        <v>22</v>
      </c>
      <c r="C39" s="28">
        <f>C37+C38</f>
        <v>30.766333333333332</v>
      </c>
      <c r="D39" s="19" t="s">
        <v>3</v>
      </c>
    </row>
    <row r="40" spans="2:4" x14ac:dyDescent="0.2">
      <c r="B40" s="33" t="s">
        <v>24</v>
      </c>
      <c r="C40" s="31">
        <f>C21*C20</f>
        <v>120</v>
      </c>
      <c r="D40" s="34" t="s">
        <v>40</v>
      </c>
    </row>
    <row r="41" spans="2:4" ht="13.5" thickBot="1" x14ac:dyDescent="0.25">
      <c r="B41" s="35" t="s">
        <v>25</v>
      </c>
      <c r="C41" s="52">
        <f>C40*0.0841/1000</f>
        <v>1.0091999999999999E-2</v>
      </c>
      <c r="D41" s="37" t="s">
        <v>41</v>
      </c>
    </row>
    <row r="42" spans="2:4" x14ac:dyDescent="0.2">
      <c r="B42" s="13" t="s">
        <v>33</v>
      </c>
      <c r="C42" s="11"/>
      <c r="D42" s="12"/>
    </row>
    <row r="43" spans="2:4" x14ac:dyDescent="0.2">
      <c r="B43" s="2"/>
      <c r="C43" s="11"/>
      <c r="D43" s="11"/>
    </row>
    <row r="44" spans="2:4" ht="13.5" thickBot="1" x14ac:dyDescent="0.25"/>
    <row r="45" spans="2:4" ht="13.5" thickBot="1" x14ac:dyDescent="0.25">
      <c r="B45" s="59" t="s">
        <v>26</v>
      </c>
      <c r="C45" s="60"/>
      <c r="D45" s="61"/>
    </row>
    <row r="46" spans="2:4" x14ac:dyDescent="0.2">
      <c r="B46" s="14" t="s">
        <v>27</v>
      </c>
      <c r="C46" s="45">
        <f>C31*C14*C15*C16</f>
        <v>189052</v>
      </c>
      <c r="D46" s="16" t="s">
        <v>34</v>
      </c>
    </row>
    <row r="47" spans="2:4" x14ac:dyDescent="0.2">
      <c r="B47" s="17" t="s">
        <v>28</v>
      </c>
      <c r="C47" s="26">
        <f>C39*C14*C15*C16</f>
        <v>123065.33333333331</v>
      </c>
      <c r="D47" s="19" t="s">
        <v>34</v>
      </c>
    </row>
    <row r="48" spans="2:4" x14ac:dyDescent="0.2">
      <c r="B48" s="17" t="s">
        <v>29</v>
      </c>
      <c r="C48" s="26">
        <f>C46-C47</f>
        <v>65986.666666666686</v>
      </c>
      <c r="D48" s="19" t="s">
        <v>34</v>
      </c>
    </row>
    <row r="49" spans="2:4" x14ac:dyDescent="0.2">
      <c r="B49" s="17" t="s">
        <v>29</v>
      </c>
      <c r="C49" s="26">
        <f>C48/1000</f>
        <v>65.986666666666693</v>
      </c>
      <c r="D49" s="19" t="s">
        <v>35</v>
      </c>
    </row>
    <row r="50" spans="2:4" x14ac:dyDescent="0.2">
      <c r="B50" s="33" t="s">
        <v>30</v>
      </c>
      <c r="C50" s="27">
        <f>C41*C19</f>
        <v>1.608039096E-2</v>
      </c>
      <c r="D50" s="34" t="s">
        <v>36</v>
      </c>
    </row>
    <row r="51" spans="2:4" x14ac:dyDescent="0.2">
      <c r="B51" s="33" t="s">
        <v>31</v>
      </c>
      <c r="C51" s="26">
        <f>C49*C18</f>
        <v>48.302240000000019</v>
      </c>
      <c r="D51" s="34" t="s">
        <v>36</v>
      </c>
    </row>
    <row r="52" spans="2:4" ht="13.5" thickBot="1" x14ac:dyDescent="0.25">
      <c r="B52" s="35" t="s">
        <v>32</v>
      </c>
      <c r="C52" s="63">
        <f>C51-C50</f>
        <v>48.28615960904002</v>
      </c>
      <c r="D52" s="42" t="s">
        <v>36</v>
      </c>
    </row>
  </sheetData>
  <mergeCells count="5">
    <mergeCell ref="B10:F10"/>
    <mergeCell ref="B13:D13"/>
    <mergeCell ref="B26:D26"/>
    <mergeCell ref="B34:D34"/>
    <mergeCell ref="B45:D4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9273-AAFD-4E58-9D9D-F3B11734D9D0}">
  <dimension ref="B10:F52"/>
  <sheetViews>
    <sheetView topLeftCell="A4" workbookViewId="0">
      <selection activeCell="C52" sqref="C52"/>
    </sheetView>
  </sheetViews>
  <sheetFormatPr baseColWidth="10" defaultRowHeight="12.75" x14ac:dyDescent="0.2"/>
  <cols>
    <col min="1" max="1" width="11" style="10"/>
    <col min="2" max="2" width="43.5" style="10" bestFit="1" customWidth="1"/>
    <col min="3" max="3" width="10.125" style="10" bestFit="1" customWidth="1"/>
    <col min="4" max="4" width="10.75" style="10" bestFit="1" customWidth="1"/>
    <col min="5" max="16384" width="11" style="10"/>
  </cols>
  <sheetData>
    <row r="10" spans="2:6" ht="18" x14ac:dyDescent="0.25">
      <c r="B10" s="62" t="s">
        <v>7</v>
      </c>
      <c r="C10" s="62"/>
      <c r="D10" s="62"/>
      <c r="E10" s="62"/>
      <c r="F10" s="62"/>
    </row>
    <row r="12" spans="2:6" ht="13.5" thickBot="1" x14ac:dyDescent="0.25"/>
    <row r="13" spans="2:6" ht="13.5" thickBot="1" x14ac:dyDescent="0.25">
      <c r="B13" s="53" t="s">
        <v>8</v>
      </c>
      <c r="C13" s="54"/>
      <c r="D13" s="55"/>
    </row>
    <row r="14" spans="2:6" x14ac:dyDescent="0.2">
      <c r="B14" s="14" t="s">
        <v>9</v>
      </c>
      <c r="C14" s="15">
        <v>16</v>
      </c>
      <c r="D14" s="16" t="s">
        <v>38</v>
      </c>
    </row>
    <row r="15" spans="2:6" x14ac:dyDescent="0.2">
      <c r="B15" s="17" t="s">
        <v>10</v>
      </c>
      <c r="C15" s="18">
        <v>5</v>
      </c>
      <c r="D15" s="19" t="s">
        <v>39</v>
      </c>
    </row>
    <row r="16" spans="2:6" x14ac:dyDescent="0.2">
      <c r="B16" s="17" t="s">
        <v>11</v>
      </c>
      <c r="C16" s="18">
        <v>50</v>
      </c>
      <c r="D16" s="19" t="s">
        <v>37</v>
      </c>
    </row>
    <row r="17" spans="2:4" x14ac:dyDescent="0.2">
      <c r="B17" s="17" t="s">
        <v>12</v>
      </c>
      <c r="C17" s="18">
        <v>0.255</v>
      </c>
      <c r="D17" s="19" t="s">
        <v>0</v>
      </c>
    </row>
    <row r="18" spans="2:4" x14ac:dyDescent="0.2">
      <c r="B18" s="17" t="s">
        <v>13</v>
      </c>
      <c r="C18" s="20">
        <v>0.73199999999999998</v>
      </c>
      <c r="D18" s="19" t="s">
        <v>1</v>
      </c>
    </row>
    <row r="19" spans="2:4" x14ac:dyDescent="0.2">
      <c r="B19" s="33" t="s">
        <v>14</v>
      </c>
      <c r="C19" s="20">
        <v>1.59338</v>
      </c>
      <c r="D19" s="34" t="s">
        <v>5</v>
      </c>
    </row>
    <row r="20" spans="2:4" x14ac:dyDescent="0.2">
      <c r="B20" s="17" t="s">
        <v>15</v>
      </c>
      <c r="C20" s="18">
        <v>60000</v>
      </c>
      <c r="D20" s="19" t="s">
        <v>40</v>
      </c>
    </row>
    <row r="21" spans="2:4" ht="13.5" thickBot="1" x14ac:dyDescent="0.25">
      <c r="B21" s="35" t="s">
        <v>16</v>
      </c>
      <c r="C21" s="36">
        <v>2E-3</v>
      </c>
      <c r="D21" s="37" t="s">
        <v>6</v>
      </c>
    </row>
    <row r="22" spans="2:4" ht="13.5" thickBot="1" x14ac:dyDescent="0.25"/>
    <row r="23" spans="2:4" ht="13.5" thickBot="1" x14ac:dyDescent="0.25">
      <c r="B23" s="3" t="s">
        <v>17</v>
      </c>
      <c r="C23" s="6">
        <v>55</v>
      </c>
      <c r="D23" s="4" t="s">
        <v>4</v>
      </c>
    </row>
    <row r="25" spans="2:4" ht="13.5" thickBot="1" x14ac:dyDescent="0.25"/>
    <row r="26" spans="2:4" ht="13.5" thickBot="1" x14ac:dyDescent="0.25">
      <c r="B26" s="56" t="s">
        <v>18</v>
      </c>
      <c r="C26" s="57"/>
      <c r="D26" s="58"/>
    </row>
    <row r="27" spans="2:4" x14ac:dyDescent="0.2">
      <c r="B27" s="14" t="s">
        <v>19</v>
      </c>
      <c r="C27" s="49">
        <v>323.23</v>
      </c>
      <c r="D27" s="16" t="s">
        <v>4</v>
      </c>
    </row>
    <row r="28" spans="2:4" x14ac:dyDescent="0.2">
      <c r="B28" s="17" t="s">
        <v>19</v>
      </c>
      <c r="C28" s="26">
        <f>C27/60</f>
        <v>5.3871666666666673</v>
      </c>
      <c r="D28" s="19" t="s">
        <v>2</v>
      </c>
    </row>
    <row r="29" spans="2:4" x14ac:dyDescent="0.2">
      <c r="B29" s="17" t="s">
        <v>20</v>
      </c>
      <c r="C29" s="30">
        <f>C28*7</f>
        <v>37.710166666666673</v>
      </c>
      <c r="D29" s="19" t="s">
        <v>3</v>
      </c>
    </row>
    <row r="30" spans="2:4" x14ac:dyDescent="0.2">
      <c r="B30" s="39" t="s">
        <v>21</v>
      </c>
      <c r="C30" s="29">
        <v>15</v>
      </c>
      <c r="D30" s="19" t="s">
        <v>3</v>
      </c>
    </row>
    <row r="31" spans="2:4" ht="13.5" thickBot="1" x14ac:dyDescent="0.25">
      <c r="B31" s="40" t="s">
        <v>22</v>
      </c>
      <c r="C31" s="46">
        <f>C29+C30</f>
        <v>52.710166666666673</v>
      </c>
      <c r="D31" s="42" t="s">
        <v>3</v>
      </c>
    </row>
    <row r="32" spans="2:4" x14ac:dyDescent="0.2">
      <c r="B32" s="2"/>
      <c r="C32" s="11"/>
      <c r="D32" s="11"/>
    </row>
    <row r="33" spans="2:4" ht="13.5" thickBot="1" x14ac:dyDescent="0.25"/>
    <row r="34" spans="2:4" ht="13.5" thickBot="1" x14ac:dyDescent="0.25">
      <c r="B34" s="59" t="s">
        <v>23</v>
      </c>
      <c r="C34" s="60"/>
      <c r="D34" s="61"/>
    </row>
    <row r="35" spans="2:4" x14ac:dyDescent="0.2">
      <c r="B35" s="14" t="s">
        <v>19</v>
      </c>
      <c r="C35" s="47">
        <v>172.68</v>
      </c>
      <c r="D35" s="16" t="s">
        <v>4</v>
      </c>
    </row>
    <row r="36" spans="2:4" x14ac:dyDescent="0.2">
      <c r="B36" s="17" t="s">
        <v>19</v>
      </c>
      <c r="C36" s="26">
        <f>C35/60</f>
        <v>2.8780000000000001</v>
      </c>
      <c r="D36" s="19" t="s">
        <v>2</v>
      </c>
    </row>
    <row r="37" spans="2:4" x14ac:dyDescent="0.2">
      <c r="B37" s="17" t="s">
        <v>20</v>
      </c>
      <c r="C37" s="30">
        <f>C36*7</f>
        <v>20.146000000000001</v>
      </c>
      <c r="D37" s="19" t="s">
        <v>3</v>
      </c>
    </row>
    <row r="38" spans="2:4" x14ac:dyDescent="0.2">
      <c r="B38" s="39" t="s">
        <v>21</v>
      </c>
      <c r="C38" s="29">
        <v>15</v>
      </c>
      <c r="D38" s="19" t="s">
        <v>3</v>
      </c>
    </row>
    <row r="39" spans="2:4" x14ac:dyDescent="0.2">
      <c r="B39" s="39" t="s">
        <v>22</v>
      </c>
      <c r="C39" s="28">
        <f>C37+C38</f>
        <v>35.146000000000001</v>
      </c>
      <c r="D39" s="19" t="s">
        <v>3</v>
      </c>
    </row>
    <row r="40" spans="2:4" x14ac:dyDescent="0.2">
      <c r="B40" s="33" t="s">
        <v>24</v>
      </c>
      <c r="C40" s="32">
        <f>C21*C20</f>
        <v>120</v>
      </c>
      <c r="D40" s="34" t="s">
        <v>40</v>
      </c>
    </row>
    <row r="41" spans="2:4" ht="13.5" thickBot="1" x14ac:dyDescent="0.25">
      <c r="B41" s="35" t="s">
        <v>25</v>
      </c>
      <c r="C41" s="48">
        <f>C40*0.0841/1000</f>
        <v>1.0091999999999999E-2</v>
      </c>
      <c r="D41" s="37" t="s">
        <v>41</v>
      </c>
    </row>
    <row r="42" spans="2:4" x14ac:dyDescent="0.2">
      <c r="B42" s="13" t="s">
        <v>33</v>
      </c>
      <c r="C42" s="11"/>
      <c r="D42" s="12"/>
    </row>
    <row r="43" spans="2:4" x14ac:dyDescent="0.2">
      <c r="B43" s="2"/>
      <c r="C43" s="11"/>
      <c r="D43" s="11"/>
    </row>
    <row r="44" spans="2:4" ht="13.5" thickBot="1" x14ac:dyDescent="0.25"/>
    <row r="45" spans="2:4" ht="13.5" thickBot="1" x14ac:dyDescent="0.25">
      <c r="B45" s="59" t="s">
        <v>26</v>
      </c>
      <c r="C45" s="60"/>
      <c r="D45" s="61"/>
    </row>
    <row r="46" spans="2:4" x14ac:dyDescent="0.2">
      <c r="B46" s="14" t="s">
        <v>27</v>
      </c>
      <c r="C46" s="45">
        <f>C31*C14*C15*C16</f>
        <v>210840.66666666669</v>
      </c>
      <c r="D46" s="16" t="s">
        <v>34</v>
      </c>
    </row>
    <row r="47" spans="2:4" x14ac:dyDescent="0.2">
      <c r="B47" s="17" t="s">
        <v>28</v>
      </c>
      <c r="C47" s="26">
        <f>C39*C14*C15*C16</f>
        <v>140584</v>
      </c>
      <c r="D47" s="19" t="s">
        <v>34</v>
      </c>
    </row>
    <row r="48" spans="2:4" x14ac:dyDescent="0.2">
      <c r="B48" s="17" t="s">
        <v>29</v>
      </c>
      <c r="C48" s="26">
        <f>C46-C47</f>
        <v>70256.666666666686</v>
      </c>
      <c r="D48" s="19" t="s">
        <v>34</v>
      </c>
    </row>
    <row r="49" spans="2:4" x14ac:dyDescent="0.2">
      <c r="B49" s="17" t="s">
        <v>29</v>
      </c>
      <c r="C49" s="26">
        <f>C48/1000</f>
        <v>70.256666666666689</v>
      </c>
      <c r="D49" s="19" t="s">
        <v>35</v>
      </c>
    </row>
    <row r="50" spans="2:4" x14ac:dyDescent="0.2">
      <c r="B50" s="33" t="s">
        <v>30</v>
      </c>
      <c r="C50" s="27">
        <f>C41*C19</f>
        <v>1.608039096E-2</v>
      </c>
      <c r="D50" s="34" t="s">
        <v>36</v>
      </c>
    </row>
    <row r="51" spans="2:4" x14ac:dyDescent="0.2">
      <c r="B51" s="33" t="s">
        <v>31</v>
      </c>
      <c r="C51" s="26">
        <f>C49*C18</f>
        <v>51.427880000000016</v>
      </c>
      <c r="D51" s="34" t="s">
        <v>36</v>
      </c>
    </row>
    <row r="52" spans="2:4" ht="13.5" thickBot="1" x14ac:dyDescent="0.25">
      <c r="B52" s="35" t="s">
        <v>32</v>
      </c>
      <c r="C52" s="63">
        <f>C51-C50</f>
        <v>51.411799609040017</v>
      </c>
      <c r="D52" s="42" t="s">
        <v>36</v>
      </c>
    </row>
  </sheetData>
  <mergeCells count="5">
    <mergeCell ref="B10:F10"/>
    <mergeCell ref="B13:D13"/>
    <mergeCell ref="B26:D26"/>
    <mergeCell ref="B34:D34"/>
    <mergeCell ref="B45:D4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99DD-0D76-4319-AA61-11C2164FD773}">
  <dimension ref="B10:F52"/>
  <sheetViews>
    <sheetView topLeftCell="A13" workbookViewId="0">
      <selection activeCell="C52" sqref="C52"/>
    </sheetView>
  </sheetViews>
  <sheetFormatPr baseColWidth="10" defaultRowHeight="12.75" x14ac:dyDescent="0.2"/>
  <cols>
    <col min="1" max="1" width="11" style="10"/>
    <col min="2" max="2" width="43.5" style="10" bestFit="1" customWidth="1"/>
    <col min="3" max="3" width="10.125" style="10" bestFit="1" customWidth="1"/>
    <col min="4" max="4" width="10.75" style="10" bestFit="1" customWidth="1"/>
    <col min="5" max="16384" width="11" style="10"/>
  </cols>
  <sheetData>
    <row r="10" spans="2:6" ht="18" x14ac:dyDescent="0.25">
      <c r="B10" s="62" t="s">
        <v>7</v>
      </c>
      <c r="C10" s="62"/>
      <c r="D10" s="62"/>
      <c r="E10" s="62"/>
      <c r="F10" s="62"/>
    </row>
    <row r="12" spans="2:6" ht="13.5" thickBot="1" x14ac:dyDescent="0.25"/>
    <row r="13" spans="2:6" ht="13.5" thickBot="1" x14ac:dyDescent="0.25">
      <c r="B13" s="53" t="s">
        <v>8</v>
      </c>
      <c r="C13" s="54"/>
      <c r="D13" s="55"/>
    </row>
    <row r="14" spans="2:6" x14ac:dyDescent="0.2">
      <c r="B14" s="14" t="s">
        <v>9</v>
      </c>
      <c r="C14" s="15">
        <v>16</v>
      </c>
      <c r="D14" s="16" t="s">
        <v>38</v>
      </c>
    </row>
    <row r="15" spans="2:6" x14ac:dyDescent="0.2">
      <c r="B15" s="17" t="s">
        <v>10</v>
      </c>
      <c r="C15" s="18">
        <v>5</v>
      </c>
      <c r="D15" s="19" t="s">
        <v>39</v>
      </c>
    </row>
    <row r="16" spans="2:6" x14ac:dyDescent="0.2">
      <c r="B16" s="17" t="s">
        <v>11</v>
      </c>
      <c r="C16" s="18">
        <v>50</v>
      </c>
      <c r="D16" s="19" t="s">
        <v>37</v>
      </c>
    </row>
    <row r="17" spans="2:4" x14ac:dyDescent="0.2">
      <c r="B17" s="17" t="s">
        <v>12</v>
      </c>
      <c r="C17" s="18">
        <v>0.255</v>
      </c>
      <c r="D17" s="19" t="s">
        <v>0</v>
      </c>
    </row>
    <row r="18" spans="2:4" x14ac:dyDescent="0.2">
      <c r="B18" s="17" t="s">
        <v>13</v>
      </c>
      <c r="C18" s="20">
        <v>0.73199999999999998</v>
      </c>
      <c r="D18" s="19" t="s">
        <v>1</v>
      </c>
    </row>
    <row r="19" spans="2:4" x14ac:dyDescent="0.2">
      <c r="B19" s="33" t="s">
        <v>14</v>
      </c>
      <c r="C19" s="20">
        <v>1.59338</v>
      </c>
      <c r="D19" s="34" t="s">
        <v>5</v>
      </c>
    </row>
    <row r="20" spans="2:4" x14ac:dyDescent="0.2">
      <c r="B20" s="17" t="s">
        <v>15</v>
      </c>
      <c r="C20" s="18">
        <v>60000</v>
      </c>
      <c r="D20" s="19" t="s">
        <v>40</v>
      </c>
    </row>
    <row r="21" spans="2:4" ht="13.5" thickBot="1" x14ac:dyDescent="0.25">
      <c r="B21" s="35" t="s">
        <v>16</v>
      </c>
      <c r="C21" s="36">
        <v>2E-3</v>
      </c>
      <c r="D21" s="37" t="s">
        <v>6</v>
      </c>
    </row>
    <row r="22" spans="2:4" ht="13.5" thickBot="1" x14ac:dyDescent="0.25"/>
    <row r="23" spans="2:4" ht="13.5" thickBot="1" x14ac:dyDescent="0.25">
      <c r="B23" s="3" t="s">
        <v>17</v>
      </c>
      <c r="C23" s="6">
        <v>75</v>
      </c>
      <c r="D23" s="4" t="s">
        <v>4</v>
      </c>
    </row>
    <row r="25" spans="2:4" ht="13.5" thickBot="1" x14ac:dyDescent="0.25"/>
    <row r="26" spans="2:4" ht="13.5" thickBot="1" x14ac:dyDescent="0.25">
      <c r="B26" s="56" t="s">
        <v>18</v>
      </c>
      <c r="C26" s="57"/>
      <c r="D26" s="58"/>
    </row>
    <row r="27" spans="2:4" x14ac:dyDescent="0.2">
      <c r="B27" s="14" t="s">
        <v>19</v>
      </c>
      <c r="C27" s="49">
        <v>466.9</v>
      </c>
      <c r="D27" s="16" t="s">
        <v>4</v>
      </c>
    </row>
    <row r="28" spans="2:4" x14ac:dyDescent="0.2">
      <c r="B28" s="17" t="s">
        <v>19</v>
      </c>
      <c r="C28" s="26">
        <f>C27/60</f>
        <v>7.7816666666666663</v>
      </c>
      <c r="D28" s="19" t="s">
        <v>2</v>
      </c>
    </row>
    <row r="29" spans="2:4" x14ac:dyDescent="0.2">
      <c r="B29" s="17" t="s">
        <v>20</v>
      </c>
      <c r="C29" s="30">
        <f>C28*7</f>
        <v>54.471666666666664</v>
      </c>
      <c r="D29" s="19" t="s">
        <v>3</v>
      </c>
    </row>
    <row r="30" spans="2:4" x14ac:dyDescent="0.2">
      <c r="B30" s="39" t="s">
        <v>21</v>
      </c>
      <c r="C30" s="29">
        <v>22</v>
      </c>
      <c r="D30" s="19" t="s">
        <v>3</v>
      </c>
    </row>
    <row r="31" spans="2:4" ht="13.5" thickBot="1" x14ac:dyDescent="0.25">
      <c r="B31" s="40" t="s">
        <v>22</v>
      </c>
      <c r="C31" s="46">
        <f>C29+C30</f>
        <v>76.471666666666664</v>
      </c>
      <c r="D31" s="42" t="s">
        <v>3</v>
      </c>
    </row>
    <row r="32" spans="2:4" x14ac:dyDescent="0.2">
      <c r="B32" s="2"/>
      <c r="C32" s="11"/>
      <c r="D32" s="11"/>
    </row>
    <row r="33" spans="2:4" ht="13.5" thickBot="1" x14ac:dyDescent="0.25"/>
    <row r="34" spans="2:4" ht="13.5" thickBot="1" x14ac:dyDescent="0.25">
      <c r="B34" s="59" t="s">
        <v>23</v>
      </c>
      <c r="C34" s="60"/>
      <c r="D34" s="61"/>
    </row>
    <row r="35" spans="2:4" x14ac:dyDescent="0.2">
      <c r="B35" s="14" t="s">
        <v>19</v>
      </c>
      <c r="C35" s="47">
        <v>257.41000000000003</v>
      </c>
      <c r="D35" s="16" t="s">
        <v>4</v>
      </c>
    </row>
    <row r="36" spans="2:4" x14ac:dyDescent="0.2">
      <c r="B36" s="17" t="s">
        <v>19</v>
      </c>
      <c r="C36" s="26">
        <f>C35/60</f>
        <v>4.2901666666666669</v>
      </c>
      <c r="D36" s="19" t="s">
        <v>2</v>
      </c>
    </row>
    <row r="37" spans="2:4" x14ac:dyDescent="0.2">
      <c r="B37" s="17" t="s">
        <v>20</v>
      </c>
      <c r="C37" s="30">
        <f>C36*7</f>
        <v>30.031166666666667</v>
      </c>
      <c r="D37" s="19" t="s">
        <v>3</v>
      </c>
    </row>
    <row r="38" spans="2:4" x14ac:dyDescent="0.2">
      <c r="B38" s="39" t="s">
        <v>21</v>
      </c>
      <c r="C38" s="29">
        <v>22</v>
      </c>
      <c r="D38" s="19" t="s">
        <v>3</v>
      </c>
    </row>
    <row r="39" spans="2:4" x14ac:dyDescent="0.2">
      <c r="B39" s="39" t="s">
        <v>22</v>
      </c>
      <c r="C39" s="28">
        <f>C37+C38</f>
        <v>52.031166666666664</v>
      </c>
      <c r="D39" s="19" t="s">
        <v>3</v>
      </c>
    </row>
    <row r="40" spans="2:4" x14ac:dyDescent="0.2">
      <c r="B40" s="33" t="s">
        <v>24</v>
      </c>
      <c r="C40" s="30">
        <f>C21*C20</f>
        <v>120</v>
      </c>
      <c r="D40" s="34" t="s">
        <v>40</v>
      </c>
    </row>
    <row r="41" spans="2:4" ht="13.5" thickBot="1" x14ac:dyDescent="0.25">
      <c r="B41" s="35" t="s">
        <v>25</v>
      </c>
      <c r="C41" s="50">
        <f>C40*0.0841/1000</f>
        <v>1.0091999999999999E-2</v>
      </c>
      <c r="D41" s="37" t="s">
        <v>41</v>
      </c>
    </row>
    <row r="42" spans="2:4" x14ac:dyDescent="0.2">
      <c r="B42" s="13" t="s">
        <v>33</v>
      </c>
      <c r="C42" s="11"/>
      <c r="D42" s="12"/>
    </row>
    <row r="43" spans="2:4" x14ac:dyDescent="0.2">
      <c r="B43" s="2"/>
      <c r="C43" s="11"/>
      <c r="D43" s="11"/>
    </row>
    <row r="44" spans="2:4" ht="13.5" thickBot="1" x14ac:dyDescent="0.25"/>
    <row r="45" spans="2:4" ht="13.5" thickBot="1" x14ac:dyDescent="0.25">
      <c r="B45" s="59" t="s">
        <v>26</v>
      </c>
      <c r="C45" s="60"/>
      <c r="D45" s="61"/>
    </row>
    <row r="46" spans="2:4" x14ac:dyDescent="0.2">
      <c r="B46" s="14" t="s">
        <v>27</v>
      </c>
      <c r="C46" s="45">
        <f>C31*C14*C15*C16</f>
        <v>305886.66666666669</v>
      </c>
      <c r="D46" s="16" t="s">
        <v>34</v>
      </c>
    </row>
    <row r="47" spans="2:4" x14ac:dyDescent="0.2">
      <c r="B47" s="17" t="s">
        <v>28</v>
      </c>
      <c r="C47" s="26">
        <f>C39*C14*C15*C16</f>
        <v>208124.66666666666</v>
      </c>
      <c r="D47" s="19" t="s">
        <v>34</v>
      </c>
    </row>
    <row r="48" spans="2:4" x14ac:dyDescent="0.2">
      <c r="B48" s="17" t="s">
        <v>29</v>
      </c>
      <c r="C48" s="26">
        <f>C46-C47</f>
        <v>97762.000000000029</v>
      </c>
      <c r="D48" s="19" t="s">
        <v>34</v>
      </c>
    </row>
    <row r="49" spans="2:4" x14ac:dyDescent="0.2">
      <c r="B49" s="17" t="s">
        <v>29</v>
      </c>
      <c r="C49" s="26">
        <f>C48/1000</f>
        <v>97.762000000000029</v>
      </c>
      <c r="D49" s="19" t="s">
        <v>35</v>
      </c>
    </row>
    <row r="50" spans="2:4" x14ac:dyDescent="0.2">
      <c r="B50" s="33" t="s">
        <v>30</v>
      </c>
      <c r="C50" s="27">
        <f>C41*C19</f>
        <v>1.608039096E-2</v>
      </c>
      <c r="D50" s="34" t="s">
        <v>36</v>
      </c>
    </row>
    <row r="51" spans="2:4" x14ac:dyDescent="0.2">
      <c r="B51" s="33" t="s">
        <v>31</v>
      </c>
      <c r="C51" s="26">
        <f>C49*C18</f>
        <v>71.561784000000017</v>
      </c>
      <c r="D51" s="34" t="s">
        <v>36</v>
      </c>
    </row>
    <row r="52" spans="2:4" ht="13.5" thickBot="1" x14ac:dyDescent="0.25">
      <c r="B52" s="35" t="s">
        <v>32</v>
      </c>
      <c r="C52" s="63">
        <f>C51-C50</f>
        <v>71.545703609040018</v>
      </c>
      <c r="D52" s="42" t="s">
        <v>36</v>
      </c>
    </row>
  </sheetData>
  <mergeCells count="5">
    <mergeCell ref="B10:F10"/>
    <mergeCell ref="B13:D13"/>
    <mergeCell ref="B26:D26"/>
    <mergeCell ref="B34:D34"/>
    <mergeCell ref="B45:D4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DA05-2CE8-4C22-908E-B307C7B53417}">
  <dimension ref="B10:G52"/>
  <sheetViews>
    <sheetView tabSelected="1" topLeftCell="A7" workbookViewId="0">
      <selection activeCell="I51" sqref="I51"/>
    </sheetView>
  </sheetViews>
  <sheetFormatPr baseColWidth="10" defaultRowHeight="12.75" x14ac:dyDescent="0.2"/>
  <cols>
    <col min="1" max="1" width="11" style="10"/>
    <col min="2" max="2" width="43.5" style="10" bestFit="1" customWidth="1"/>
    <col min="3" max="3" width="10.125" style="10" bestFit="1" customWidth="1"/>
    <col min="4" max="4" width="10.75" style="10" bestFit="1" customWidth="1"/>
    <col min="5" max="16384" width="11" style="10"/>
  </cols>
  <sheetData>
    <row r="10" spans="2:7" ht="18" x14ac:dyDescent="0.25">
      <c r="B10" s="62" t="s">
        <v>7</v>
      </c>
      <c r="C10" s="62"/>
      <c r="D10" s="62"/>
      <c r="E10" s="62"/>
      <c r="F10" s="62"/>
      <c r="G10" s="62"/>
    </row>
    <row r="12" spans="2:7" ht="13.5" thickBot="1" x14ac:dyDescent="0.25"/>
    <row r="13" spans="2:7" ht="13.5" thickBot="1" x14ac:dyDescent="0.25">
      <c r="B13" s="53" t="s">
        <v>8</v>
      </c>
      <c r="C13" s="54"/>
      <c r="D13" s="55"/>
    </row>
    <row r="14" spans="2:7" x14ac:dyDescent="0.2">
      <c r="B14" s="14" t="s">
        <v>9</v>
      </c>
      <c r="C14" s="15">
        <v>16</v>
      </c>
      <c r="D14" s="16" t="s">
        <v>38</v>
      </c>
    </row>
    <row r="15" spans="2:7" x14ac:dyDescent="0.2">
      <c r="B15" s="17" t="s">
        <v>10</v>
      </c>
      <c r="C15" s="18">
        <v>5</v>
      </c>
      <c r="D15" s="19" t="s">
        <v>39</v>
      </c>
    </row>
    <row r="16" spans="2:7" x14ac:dyDescent="0.2">
      <c r="B16" s="17" t="s">
        <v>11</v>
      </c>
      <c r="C16" s="18">
        <v>50</v>
      </c>
      <c r="D16" s="19" t="s">
        <v>37</v>
      </c>
    </row>
    <row r="17" spans="2:4" x14ac:dyDescent="0.2">
      <c r="B17" s="17" t="s">
        <v>12</v>
      </c>
      <c r="C17" s="18">
        <v>0.255</v>
      </c>
      <c r="D17" s="19" t="s">
        <v>0</v>
      </c>
    </row>
    <row r="18" spans="2:4" x14ac:dyDescent="0.2">
      <c r="B18" s="17" t="s">
        <v>13</v>
      </c>
      <c r="C18" s="20">
        <v>0.73199999999999998</v>
      </c>
      <c r="D18" s="19" t="s">
        <v>1</v>
      </c>
    </row>
    <row r="19" spans="2:4" x14ac:dyDescent="0.2">
      <c r="B19" s="33" t="s">
        <v>14</v>
      </c>
      <c r="C19" s="20">
        <v>1.59338</v>
      </c>
      <c r="D19" s="34" t="s">
        <v>5</v>
      </c>
    </row>
    <row r="20" spans="2:4" x14ac:dyDescent="0.2">
      <c r="B20" s="17" t="s">
        <v>15</v>
      </c>
      <c r="C20" s="18">
        <v>60000</v>
      </c>
      <c r="D20" s="19" t="s">
        <v>40</v>
      </c>
    </row>
    <row r="21" spans="2:4" ht="13.5" thickBot="1" x14ac:dyDescent="0.25">
      <c r="B21" s="35" t="s">
        <v>16</v>
      </c>
      <c r="C21" s="36">
        <v>2E-3</v>
      </c>
      <c r="D21" s="37" t="s">
        <v>6</v>
      </c>
    </row>
    <row r="22" spans="2:4" ht="13.5" thickBot="1" x14ac:dyDescent="0.25"/>
    <row r="23" spans="2:4" ht="13.5" thickBot="1" x14ac:dyDescent="0.25">
      <c r="B23" s="3" t="s">
        <v>17</v>
      </c>
      <c r="C23" s="6">
        <v>100</v>
      </c>
      <c r="D23" s="4" t="s">
        <v>4</v>
      </c>
    </row>
    <row r="25" spans="2:4" ht="13.5" thickBot="1" x14ac:dyDescent="0.25"/>
    <row r="26" spans="2:4" ht="13.5" thickBot="1" x14ac:dyDescent="0.25">
      <c r="B26" s="56" t="s">
        <v>18</v>
      </c>
      <c r="C26" s="57"/>
      <c r="D26" s="58"/>
    </row>
    <row r="27" spans="2:4" x14ac:dyDescent="0.2">
      <c r="B27" s="14" t="s">
        <v>19</v>
      </c>
      <c r="C27" s="38">
        <v>673.77</v>
      </c>
      <c r="D27" s="16" t="s">
        <v>4</v>
      </c>
    </row>
    <row r="28" spans="2:4" x14ac:dyDescent="0.2">
      <c r="B28" s="17" t="s">
        <v>19</v>
      </c>
      <c r="C28" s="22">
        <f>C27/60</f>
        <v>11.2295</v>
      </c>
      <c r="D28" s="19" t="s">
        <v>2</v>
      </c>
    </row>
    <row r="29" spans="2:4" x14ac:dyDescent="0.2">
      <c r="B29" s="17" t="s">
        <v>20</v>
      </c>
      <c r="C29" s="23">
        <f>C28*7</f>
        <v>78.606499999999997</v>
      </c>
      <c r="D29" s="19" t="s">
        <v>3</v>
      </c>
    </row>
    <row r="30" spans="2:4" x14ac:dyDescent="0.2">
      <c r="B30" s="39" t="s">
        <v>21</v>
      </c>
      <c r="C30" s="21">
        <v>30</v>
      </c>
      <c r="D30" s="19" t="s">
        <v>3</v>
      </c>
    </row>
    <row r="31" spans="2:4" ht="13.5" thickBot="1" x14ac:dyDescent="0.25">
      <c r="B31" s="40" t="s">
        <v>22</v>
      </c>
      <c r="C31" s="41">
        <f>C29+C30</f>
        <v>108.6065</v>
      </c>
      <c r="D31" s="42" t="s">
        <v>3</v>
      </c>
    </row>
    <row r="32" spans="2:4" x14ac:dyDescent="0.2">
      <c r="B32" s="2"/>
      <c r="C32" s="11"/>
      <c r="D32" s="11"/>
    </row>
    <row r="33" spans="2:4" ht="13.5" thickBot="1" x14ac:dyDescent="0.25"/>
    <row r="34" spans="2:4" ht="13.5" thickBot="1" x14ac:dyDescent="0.25">
      <c r="B34" s="59" t="s">
        <v>23</v>
      </c>
      <c r="C34" s="60"/>
      <c r="D34" s="61"/>
    </row>
    <row r="35" spans="2:4" x14ac:dyDescent="0.2">
      <c r="B35" s="14" t="s">
        <v>19</v>
      </c>
      <c r="C35" s="43">
        <v>311.04000000000002</v>
      </c>
      <c r="D35" s="16" t="s">
        <v>4</v>
      </c>
    </row>
    <row r="36" spans="2:4" x14ac:dyDescent="0.2">
      <c r="B36" s="17" t="s">
        <v>19</v>
      </c>
      <c r="C36" s="22">
        <f>C35/60</f>
        <v>5.1840000000000002</v>
      </c>
      <c r="D36" s="19" t="s">
        <v>2</v>
      </c>
    </row>
    <row r="37" spans="2:4" x14ac:dyDescent="0.2">
      <c r="B37" s="17" t="s">
        <v>20</v>
      </c>
      <c r="C37" s="23">
        <f>C36*7</f>
        <v>36.288000000000004</v>
      </c>
      <c r="D37" s="19" t="s">
        <v>3</v>
      </c>
    </row>
    <row r="38" spans="2:4" x14ac:dyDescent="0.2">
      <c r="B38" s="39" t="s">
        <v>21</v>
      </c>
      <c r="C38" s="21">
        <v>30</v>
      </c>
      <c r="D38" s="19" t="s">
        <v>3</v>
      </c>
    </row>
    <row r="39" spans="2:4" x14ac:dyDescent="0.2">
      <c r="B39" s="39" t="s">
        <v>22</v>
      </c>
      <c r="C39" s="24">
        <f>C37+C38</f>
        <v>66.288000000000011</v>
      </c>
      <c r="D39" s="19" t="s">
        <v>3</v>
      </c>
    </row>
    <row r="40" spans="2:4" x14ac:dyDescent="0.2">
      <c r="B40" s="33" t="s">
        <v>24</v>
      </c>
      <c r="C40" s="25">
        <f>C21*C20</f>
        <v>120</v>
      </c>
      <c r="D40" s="34" t="s">
        <v>40</v>
      </c>
    </row>
    <row r="41" spans="2:4" ht="13.5" thickBot="1" x14ac:dyDescent="0.25">
      <c r="B41" s="35" t="s">
        <v>25</v>
      </c>
      <c r="C41" s="51">
        <f>C40*0.0841/1000</f>
        <v>1.0091999999999999E-2</v>
      </c>
      <c r="D41" s="37" t="s">
        <v>41</v>
      </c>
    </row>
    <row r="42" spans="2:4" x14ac:dyDescent="0.2">
      <c r="B42" s="13" t="s">
        <v>33</v>
      </c>
      <c r="C42" s="11"/>
      <c r="D42" s="12"/>
    </row>
    <row r="43" spans="2:4" x14ac:dyDescent="0.2">
      <c r="B43" s="2"/>
      <c r="C43" s="11"/>
      <c r="D43" s="11"/>
    </row>
    <row r="44" spans="2:4" ht="13.5" thickBot="1" x14ac:dyDescent="0.25"/>
    <row r="45" spans="2:4" ht="13.5" thickBot="1" x14ac:dyDescent="0.25">
      <c r="B45" s="59" t="s">
        <v>26</v>
      </c>
      <c r="C45" s="60"/>
      <c r="D45" s="61"/>
    </row>
    <row r="46" spans="2:4" x14ac:dyDescent="0.2">
      <c r="B46" s="14" t="s">
        <v>27</v>
      </c>
      <c r="C46" s="45">
        <f>C31*C14*C15*C16</f>
        <v>434426</v>
      </c>
      <c r="D46" s="16" t="s">
        <v>34</v>
      </c>
    </row>
    <row r="47" spans="2:4" x14ac:dyDescent="0.2">
      <c r="B47" s="17" t="s">
        <v>28</v>
      </c>
      <c r="C47" s="26">
        <f>C39*C14*C15*C16</f>
        <v>265152.00000000006</v>
      </c>
      <c r="D47" s="19" t="s">
        <v>34</v>
      </c>
    </row>
    <row r="48" spans="2:4" x14ac:dyDescent="0.2">
      <c r="B48" s="17" t="s">
        <v>29</v>
      </c>
      <c r="C48" s="26">
        <f>C46-C47</f>
        <v>169273.99999999994</v>
      </c>
      <c r="D48" s="19" t="s">
        <v>34</v>
      </c>
    </row>
    <row r="49" spans="2:4" x14ac:dyDescent="0.2">
      <c r="B49" s="17" t="s">
        <v>29</v>
      </c>
      <c r="C49" s="26">
        <f>C48/1000</f>
        <v>169.27399999999994</v>
      </c>
      <c r="D49" s="19" t="s">
        <v>35</v>
      </c>
    </row>
    <row r="50" spans="2:4" x14ac:dyDescent="0.2">
      <c r="B50" s="33" t="s">
        <v>30</v>
      </c>
      <c r="C50" s="27">
        <f>C41*C19</f>
        <v>1.608039096E-2</v>
      </c>
      <c r="D50" s="34" t="s">
        <v>36</v>
      </c>
    </row>
    <row r="51" spans="2:4" x14ac:dyDescent="0.2">
      <c r="B51" s="33" t="s">
        <v>31</v>
      </c>
      <c r="C51" s="26">
        <f>C49*C18</f>
        <v>123.90856799999996</v>
      </c>
      <c r="D51" s="34" t="s">
        <v>36</v>
      </c>
    </row>
    <row r="52" spans="2:4" ht="13.5" thickBot="1" x14ac:dyDescent="0.25">
      <c r="B52" s="35" t="s">
        <v>32</v>
      </c>
      <c r="C52" s="63">
        <f>C51-C50</f>
        <v>123.89248760903996</v>
      </c>
      <c r="D52" s="42" t="s">
        <v>36</v>
      </c>
    </row>
  </sheetData>
  <mergeCells count="5">
    <mergeCell ref="B13:D13"/>
    <mergeCell ref="B26:D26"/>
    <mergeCell ref="B34:D34"/>
    <mergeCell ref="B45:D45"/>
    <mergeCell ref="B10:G1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N15</vt:lpstr>
      <vt:lpstr>N20</vt:lpstr>
      <vt:lpstr>N40</vt:lpstr>
      <vt:lpstr>N55</vt:lpstr>
      <vt:lpstr>N75</vt:lpstr>
      <vt:lpstr>N100</vt:lpstr>
    </vt:vector>
  </TitlesOfParts>
  <Company>Mader GmbH 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Jähnig, Marco</dc:creator>
  <cp:lastModifiedBy>Bizer, Nathalie</cp:lastModifiedBy>
  <cp:lastPrinted>2021-09-20T06:03:50Z</cp:lastPrinted>
  <dcterms:created xsi:type="dcterms:W3CDTF">2021-09-20T05:52:44Z</dcterms:created>
  <dcterms:modified xsi:type="dcterms:W3CDTF">2022-05-10T15:18:13Z</dcterms:modified>
</cp:coreProperties>
</file>